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690" activeTab="2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<sst xmlns="http://schemas.openxmlformats.org/spreadsheetml/2006/main" count="5248" uniqueCount="1437">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</sst>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41" formatCode="_ * #,##0_ ;_ * \-#,##0_ ;_ * &quot;-&quot;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5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14548173467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51170384838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5117038483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17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5" fillId="24" borderId="16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34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2" fillId="36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0" fillId="16" borderId="168" applyNumberFormat="0" applyFont="0" applyAlignment="0" applyProtection="0">
      <alignment vertical="center"/>
    </xf>
    <xf numFmtId="0" fontId="32" fillId="7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4" fillId="0" borderId="164" applyNumberFormat="0" applyFill="0" applyAlignment="0" applyProtection="0">
      <alignment vertical="center"/>
    </xf>
    <xf numFmtId="0" fontId="38" fillId="0" borderId="164" applyNumberFormat="0" applyFill="0" applyAlignment="0" applyProtection="0">
      <alignment vertical="center"/>
    </xf>
    <xf numFmtId="0" fontId="32" fillId="40" borderId="0" applyNumberFormat="0" applyBorder="0" applyAlignment="0" applyProtection="0">
      <alignment vertical="center"/>
    </xf>
    <xf numFmtId="0" fontId="31" fillId="0" borderId="170" applyNumberFormat="0" applyFill="0" applyAlignment="0" applyProtection="0">
      <alignment vertical="center"/>
    </xf>
    <xf numFmtId="0" fontId="32" fillId="41" borderId="0" applyNumberFormat="0" applyBorder="0" applyAlignment="0" applyProtection="0">
      <alignment vertical="center"/>
    </xf>
    <xf numFmtId="0" fontId="33" fillId="30" borderId="167" applyNumberFormat="0" applyAlignment="0" applyProtection="0">
      <alignment vertical="center"/>
    </xf>
    <xf numFmtId="0" fontId="41" fillId="30" borderId="165" applyNumberFormat="0" applyAlignment="0" applyProtection="0">
      <alignment vertical="center"/>
    </xf>
    <xf numFmtId="0" fontId="35" fillId="35" borderId="169" applyNumberFormat="0" applyAlignment="0" applyProtection="0">
      <alignment vertical="center"/>
    </xf>
    <xf numFmtId="0" fontId="28" fillId="6" borderId="0" applyNumberFormat="0" applyBorder="0" applyAlignment="0" applyProtection="0">
      <alignment vertical="center"/>
    </xf>
    <xf numFmtId="0" fontId="32" fillId="37" borderId="0" applyNumberFormat="0" applyBorder="0" applyAlignment="0" applyProtection="0">
      <alignment vertical="center"/>
    </xf>
    <xf numFmtId="0" fontId="29" fillId="0" borderId="166" applyNumberFormat="0" applyFill="0" applyAlignment="0" applyProtection="0">
      <alignment vertical="center"/>
    </xf>
    <xf numFmtId="0" fontId="40" fillId="0" borderId="171" applyNumberFormat="0" applyFill="0" applyAlignment="0" applyProtection="0">
      <alignment vertical="center"/>
    </xf>
    <xf numFmtId="0" fontId="42" fillId="44" borderId="0" applyNumberFormat="0" applyBorder="0" applyAlignment="0" applyProtection="0">
      <alignment vertical="center"/>
    </xf>
    <xf numFmtId="0" fontId="39" fillId="39" borderId="0" applyNumberFormat="0" applyBorder="0" applyAlignment="0" applyProtection="0">
      <alignment vertical="center"/>
    </xf>
    <xf numFmtId="0" fontId="28" fillId="46" borderId="0" applyNumberFormat="0" applyBorder="0" applyAlignment="0" applyProtection="0">
      <alignment vertical="center"/>
    </xf>
    <xf numFmtId="0" fontId="32" fillId="29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9" borderId="0" applyNumberFormat="0" applyBorder="0" applyAlignment="0" applyProtection="0">
      <alignment vertical="center"/>
    </xf>
    <xf numFmtId="0" fontId="32" fillId="33" borderId="0" applyNumberFormat="0" applyBorder="0" applyAlignment="0" applyProtection="0">
      <alignment vertical="center"/>
    </xf>
    <xf numFmtId="0" fontId="32" fillId="32" borderId="0" applyNumberFormat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32" fillId="47" borderId="0" applyNumberFormat="0" applyBorder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32" fillId="48" borderId="0" applyNumberFormat="0" applyBorder="0" applyAlignment="0" applyProtection="0">
      <alignment vertical="center"/>
    </xf>
    <xf numFmtId="0" fontId="32" fillId="49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32" fillId="43" borderId="0" applyNumberFormat="0" applyBorder="0" applyAlignment="0" applyProtection="0">
      <alignment vertical="center"/>
    </xf>
    <xf numFmtId="0" fontId="0" fillId="0" borderId="0"/>
  </cellStyleXfs>
  <cellXfs count="1032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0" borderId="0" xfId="49" applyFont="1" applyFill="1" applyAlignment="1">
      <alignment vertical="center"/>
    </xf>
    <xf numFmtId="0" fontId="5" fillId="10" borderId="6" xfId="49" applyFont="1" applyFill="1" applyBorder="1" applyAlignment="1">
      <alignment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1" borderId="9" xfId="0" applyFont="1" applyFill="1" applyBorder="1" applyAlignment="1">
      <alignment vertical="center"/>
    </xf>
    <xf numFmtId="0" fontId="9" fillId="11" borderId="4" xfId="0" applyFont="1" applyFill="1" applyBorder="1" applyAlignment="1">
      <alignment vertical="center"/>
    </xf>
    <xf numFmtId="0" fontId="9" fillId="11" borderId="8" xfId="0" applyFont="1" applyFill="1" applyBorder="1" applyAlignment="1">
      <alignment vertical="center"/>
    </xf>
    <xf numFmtId="0" fontId="9" fillId="11" borderId="6" xfId="0" applyFont="1" applyFill="1" applyBorder="1" applyAlignment="1">
      <alignment vertical="center"/>
    </xf>
    <xf numFmtId="0" fontId="9" fillId="11" borderId="5" xfId="0" applyFont="1" applyFill="1" applyBorder="1" applyAlignment="1">
      <alignment vertical="center"/>
    </xf>
    <xf numFmtId="0" fontId="5" fillId="10" borderId="2" xfId="0" applyFont="1" applyFill="1" applyBorder="1" applyAlignment="1">
      <alignment horizontal="left" vertical="center"/>
    </xf>
    <xf numFmtId="0" fontId="6" fillId="10" borderId="1" xfId="49" applyFont="1" applyFill="1" applyBorder="1" applyAlignment="1">
      <alignment horizontal="left" vertical="center" wrapText="1"/>
    </xf>
    <xf numFmtId="0" fontId="4" fillId="10" borderId="1" xfId="49" applyFont="1" applyFill="1" applyBorder="1" applyAlignment="1">
      <alignment vertical="center"/>
    </xf>
    <xf numFmtId="0" fontId="5" fillId="10" borderId="1" xfId="49" applyFont="1" applyFill="1" applyBorder="1" applyAlignment="1">
      <alignment horizontal="center" vertical="center"/>
    </xf>
    <xf numFmtId="0" fontId="5" fillId="10" borderId="1" xfId="49" applyFont="1" applyFill="1" applyBorder="1" applyAlignment="1">
      <alignment vertical="center"/>
    </xf>
    <xf numFmtId="0" fontId="5" fillId="10" borderId="3" xfId="0" applyFont="1" applyFill="1" applyBorder="1" applyAlignment="1">
      <alignment horizontal="left" vertical="center"/>
    </xf>
    <xf numFmtId="0" fontId="5" fillId="10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0" borderId="1" xfId="49" applyNumberFormat="1" applyFont="1" applyFill="1" applyBorder="1" applyAlignment="1"/>
    <xf numFmtId="0" fontId="4" fillId="10" borderId="1" xfId="49" applyNumberFormat="1" applyFont="1" applyFill="1" applyBorder="1" applyAlignment="1"/>
    <xf numFmtId="0" fontId="10" fillId="10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2" borderId="1" xfId="49" applyFont="1" applyFill="1" applyBorder="1" applyAlignment="1">
      <alignment vertical="center"/>
    </xf>
    <xf numFmtId="0" fontId="4" fillId="12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3" borderId="15" xfId="0" applyNumberFormat="1" applyFont="1" applyFill="1" applyBorder="1" applyAlignment="1">
      <alignment horizontal="left" vertical="center" wrapText="1"/>
    </xf>
    <xf numFmtId="49" fontId="14" fillId="13" borderId="16" xfId="0" applyNumberFormat="1" applyFont="1" applyFill="1" applyBorder="1" applyAlignment="1">
      <alignment horizontal="left" vertical="center" wrapText="1"/>
    </xf>
    <xf numFmtId="49" fontId="14" fillId="13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49" fontId="16" fillId="0" borderId="43" xfId="0" applyNumberFormat="1" applyFont="1" applyBorder="1" applyAlignment="1">
      <alignment vertical="center"/>
    </xf>
    <xf numFmtId="0" fontId="0" fillId="0" borderId="43" xfId="0" applyNumberFormat="1" applyBorder="1" applyAlignment="1">
      <alignment vertical="center"/>
    </xf>
    <xf numFmtId="0" fontId="0" fillId="0" borderId="44" xfId="0" applyNumberFormat="1" applyBorder="1" applyAlignment="1">
      <alignment vertical="center"/>
    </xf>
    <xf numFmtId="49" fontId="0" fillId="0" borderId="45" xfId="0" applyNumberFormat="1" applyBorder="1" applyAlignment="1">
      <alignment vertical="center"/>
    </xf>
    <xf numFmtId="0" fontId="0" fillId="0" borderId="45" xfId="0" applyNumberFormat="1" applyBorder="1" applyAlignment="1">
      <alignment vertical="center" wrapText="1"/>
    </xf>
    <xf numFmtId="0" fontId="0" fillId="0" borderId="46" xfId="0" applyNumberFormat="1" applyBorder="1" applyAlignment="1">
      <alignment vertical="center"/>
    </xf>
    <xf numFmtId="0" fontId="15" fillId="2" borderId="47" xfId="49" applyFont="1" applyFill="1" applyBorder="1" applyAlignment="1">
      <alignment horizontal="center" vertical="center" wrapText="1"/>
    </xf>
    <xf numFmtId="0" fontId="15" fillId="2" borderId="48" xfId="49" applyFont="1" applyFill="1" applyBorder="1" applyAlignment="1">
      <alignment horizontal="center" vertical="center" wrapText="1"/>
    </xf>
    <xf numFmtId="0" fontId="15" fillId="14" borderId="48" xfId="49" applyFont="1" applyFill="1" applyBorder="1" applyAlignment="1">
      <alignment horizontal="center" vertical="center" wrapText="1"/>
    </xf>
    <xf numFmtId="176" fontId="15" fillId="2" borderId="48" xfId="49" applyNumberFormat="1" applyFont="1" applyFill="1" applyBorder="1" applyAlignment="1">
      <alignment horizontal="center" vertical="center" wrapText="1"/>
    </xf>
    <xf numFmtId="177" fontId="0" fillId="0" borderId="49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51" xfId="0" applyNumberFormat="1" applyBorder="1" applyAlignment="1">
      <alignment vertical="center"/>
    </xf>
    <xf numFmtId="177" fontId="0" fillId="0" borderId="52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177" fontId="0" fillId="0" borderId="53" xfId="0" applyNumberFormat="1" applyBorder="1" applyAlignment="1">
      <alignment vertical="center"/>
    </xf>
    <xf numFmtId="177" fontId="0" fillId="0" borderId="54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7" fontId="0" fillId="0" borderId="55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36" xfId="0" applyNumberFormat="1" applyBorder="1" applyAlignment="1">
      <alignment vertical="center"/>
    </xf>
    <xf numFmtId="177" fontId="0" fillId="0" borderId="57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0" xfId="0" applyNumberFormat="1" applyBorder="1" applyAlignment="1">
      <alignment vertical="center"/>
    </xf>
    <xf numFmtId="177" fontId="0" fillId="0" borderId="10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45" xfId="0" applyNumberFormat="1" applyBorder="1" applyAlignment="1">
      <alignment vertical="center"/>
    </xf>
    <xf numFmtId="0" fontId="15" fillId="2" borderId="48" xfId="49" applyFont="1" applyFill="1" applyBorder="1" applyAlignment="1">
      <alignment horizontal="center" vertical="center"/>
    </xf>
    <xf numFmtId="176" fontId="15" fillId="2" borderId="59" xfId="49" applyNumberFormat="1" applyFont="1" applyFill="1" applyBorder="1" applyAlignment="1">
      <alignment horizontal="center" vertical="center" wrapText="1"/>
    </xf>
    <xf numFmtId="176" fontId="15" fillId="2" borderId="60" xfId="49" applyNumberFormat="1" applyFont="1" applyFill="1" applyBorder="1" applyAlignment="1">
      <alignment horizontal="center" vertical="center" wrapText="1"/>
    </xf>
    <xf numFmtId="176" fontId="0" fillId="0" borderId="61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62" xfId="0" applyNumberFormat="1" applyBorder="1" applyAlignment="1">
      <alignment vertical="center"/>
    </xf>
    <xf numFmtId="176" fontId="0" fillId="0" borderId="63" xfId="49" applyNumberFormat="1" applyFont="1" applyFill="1" applyBorder="1"/>
    <xf numFmtId="0" fontId="0" fillId="4" borderId="24" xfId="49" applyFont="1" applyFill="1" applyBorder="1"/>
    <xf numFmtId="0" fontId="0" fillId="0" borderId="25" xfId="0" applyNumberFormat="1" applyBorder="1" applyAlignment="1">
      <alignment vertical="center"/>
    </xf>
    <xf numFmtId="177" fontId="0" fillId="0" borderId="64" xfId="0" applyNumberFormat="1" applyBorder="1" applyAlignment="1">
      <alignment vertical="center"/>
    </xf>
    <xf numFmtId="176" fontId="0" fillId="0" borderId="65" xfId="49" applyNumberFormat="1" applyFont="1" applyFill="1" applyBorder="1"/>
    <xf numFmtId="0" fontId="0" fillId="4" borderId="29" xfId="49" applyFont="1" applyFill="1" applyBorder="1"/>
    <xf numFmtId="0" fontId="0" fillId="0" borderId="30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6" fontId="0" fillId="0" borderId="67" xfId="49" applyNumberFormat="1" applyFont="1" applyFill="1" applyBorder="1"/>
    <xf numFmtId="0" fontId="0" fillId="4" borderId="35" xfId="49" applyFont="1" applyFill="1" applyBorder="1"/>
    <xf numFmtId="0" fontId="0" fillId="0" borderId="36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4" borderId="39" xfId="49" applyFont="1" applyFill="1" applyBorder="1"/>
    <xf numFmtId="0" fontId="0" fillId="0" borderId="40" xfId="0" applyNumberFormat="1" applyBorder="1" applyAlignment="1">
      <alignment vertical="center"/>
    </xf>
    <xf numFmtId="177" fontId="0" fillId="0" borderId="70" xfId="0" applyNumberFormat="1" applyBorder="1" applyAlignment="1">
      <alignment vertical="center"/>
    </xf>
    <xf numFmtId="176" fontId="0" fillId="0" borderId="71" xfId="49" applyNumberFormat="1" applyFont="1" applyFill="1" applyBorder="1"/>
    <xf numFmtId="0" fontId="0" fillId="4" borderId="44" xfId="49" applyFont="1" applyFill="1" applyBorder="1"/>
    <xf numFmtId="0" fontId="0" fillId="0" borderId="45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0" fontId="0" fillId="0" borderId="73" xfId="0" applyBorder="1"/>
    <xf numFmtId="0" fontId="0" fillId="0" borderId="74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0" fontId="0" fillId="4" borderId="29" xfId="49" applyNumberFormat="1" applyFont="1" applyFill="1" applyBorder="1"/>
    <xf numFmtId="49" fontId="16" fillId="0" borderId="75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6" xfId="0" applyNumberFormat="1" applyFon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7" xfId="0" applyNumberFormat="1" applyBorder="1" applyAlignment="1">
      <alignment vertical="center"/>
    </xf>
    <xf numFmtId="49" fontId="0" fillId="0" borderId="78" xfId="0" applyNumberFormat="1" applyBorder="1" applyAlignment="1">
      <alignment vertical="center"/>
    </xf>
    <xf numFmtId="49" fontId="0" fillId="0" borderId="78" xfId="0" applyNumberFormat="1" applyBorder="1" applyAlignment="1">
      <alignment vertical="center" wrapText="1"/>
    </xf>
    <xf numFmtId="0" fontId="0" fillId="4" borderId="77" xfId="49" applyNumberFormat="1" applyFont="1" applyFill="1" applyBorder="1"/>
    <xf numFmtId="0" fontId="10" fillId="0" borderId="6" xfId="49" applyNumberFormat="1" applyFont="1" applyFill="1" applyBorder="1" applyAlignment="1"/>
    <xf numFmtId="0" fontId="5" fillId="0" borderId="2" xfId="49" applyFont="1" applyFill="1" applyBorder="1" applyAlignment="1">
      <alignment horizontal="center" vertical="center"/>
    </xf>
    <xf numFmtId="0" fontId="5" fillId="0" borderId="7" xfId="49" applyFont="1" applyFill="1" applyBorder="1" applyAlignment="1">
      <alignment horizontal="center" vertical="center"/>
    </xf>
    <xf numFmtId="0" fontId="5" fillId="0" borderId="0" xfId="49" applyFont="1" applyFill="1" applyAlignment="1">
      <alignment vertical="center"/>
    </xf>
    <xf numFmtId="0" fontId="10" fillId="0" borderId="4" xfId="49" applyFont="1" applyFill="1" applyBorder="1" applyAlignment="1"/>
    <xf numFmtId="0" fontId="10" fillId="0" borderId="5" xfId="49" applyNumberFormat="1" applyFont="1" applyFill="1" applyBorder="1" applyAlignment="1"/>
    <xf numFmtId="0" fontId="10" fillId="0" borderId="4" xfId="49" applyNumberFormat="1" applyFont="1" applyFill="1" applyBorder="1" applyAlignment="1"/>
    <xf numFmtId="0" fontId="6" fillId="0" borderId="0" xfId="49" applyFont="1" applyFill="1" applyBorder="1" applyAlignment="1">
      <alignment horizontal="left" vertical="center"/>
    </xf>
    <xf numFmtId="0" fontId="6" fillId="0" borderId="13" xfId="49" applyFont="1" applyFill="1" applyBorder="1" applyAlignment="1">
      <alignment horizontal="left" vertical="center"/>
    </xf>
    <xf numFmtId="0" fontId="6" fillId="0" borderId="14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horizontal="center" vertical="center"/>
    </xf>
    <xf numFmtId="0" fontId="10" fillId="0" borderId="1" xfId="49" applyNumberFormat="1" applyFont="1" applyFill="1" applyBorder="1" applyAlignment="1"/>
    <xf numFmtId="14" fontId="4" fillId="0" borderId="0" xfId="49" applyNumberFormat="1" applyFo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4" fillId="0" borderId="1" xfId="49" applyFont="1" applyBorder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5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6" borderId="4" xfId="49" applyFont="1" applyFill="1" applyBorder="1" applyAlignment="1">
      <alignment vertical="center"/>
    </xf>
    <xf numFmtId="176" fontId="5" fillId="16" borderId="4" xfId="49" applyNumberFormat="1" applyFont="1" applyFill="1" applyBorder="1" applyAlignment="1">
      <alignment vertical="center"/>
    </xf>
    <xf numFmtId="0" fontId="5" fillId="16" borderId="5" xfId="49" applyFont="1" applyFill="1" applyBorder="1" applyAlignment="1">
      <alignment vertical="center"/>
    </xf>
    <xf numFmtId="176" fontId="5" fillId="16" borderId="5" xfId="49" applyNumberFormat="1" applyFont="1" applyFill="1" applyBorder="1" applyAlignment="1">
      <alignment vertical="center"/>
    </xf>
    <xf numFmtId="0" fontId="5" fillId="16" borderId="6" xfId="49" applyFont="1" applyFill="1" applyBorder="1" applyAlignment="1">
      <alignment vertical="center"/>
    </xf>
    <xf numFmtId="176" fontId="5" fillId="16" borderId="6" xfId="49" applyNumberFormat="1" applyFont="1" applyFill="1" applyBorder="1" applyAlignment="1">
      <alignment vertical="center"/>
    </xf>
    <xf numFmtId="0" fontId="5" fillId="16" borderId="8" xfId="49" applyFont="1" applyFill="1" applyBorder="1" applyAlignment="1">
      <alignment vertical="center"/>
    </xf>
    <xf numFmtId="176" fontId="5" fillId="16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6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6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6" borderId="6" xfId="49" applyNumberFormat="1" applyFont="1" applyFill="1" applyBorder="1" applyAlignment="1">
      <alignment vertical="center"/>
    </xf>
    <xf numFmtId="176" fontId="9" fillId="16" borderId="4" xfId="49" applyNumberFormat="1" applyFont="1" applyFill="1" applyBorder="1" applyAlignment="1">
      <alignment vertical="center"/>
    </xf>
    <xf numFmtId="176" fontId="9" fillId="16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6" borderId="5" xfId="49" applyNumberFormat="1" applyFont="1" applyFill="1" applyBorder="1" applyAlignment="1">
      <alignment vertical="center"/>
    </xf>
    <xf numFmtId="0" fontId="9" fillId="7" borderId="9" xfId="49" applyFont="1" applyFill="1" applyBorder="1" applyAlignment="1">
      <alignment vertical="center"/>
    </xf>
    <xf numFmtId="0" fontId="9" fillId="7" borderId="4" xfId="49" applyFont="1" applyFill="1" applyBorder="1" applyAlignment="1">
      <alignment vertical="center"/>
    </xf>
    <xf numFmtId="0" fontId="9" fillId="7" borderId="6" xfId="49" applyFont="1" applyFill="1" applyBorder="1" applyAlignment="1">
      <alignment vertical="center"/>
    </xf>
    <xf numFmtId="0" fontId="9" fillId="7" borderId="4" xfId="49" applyNumberFormat="1" applyFont="1" applyFill="1" applyBorder="1" applyAlignment="1">
      <alignment vertical="center"/>
    </xf>
    <xf numFmtId="0" fontId="9" fillId="7" borderId="8" xfId="49" applyNumberFormat="1" applyFont="1" applyFill="1" applyBorder="1" applyAlignment="1">
      <alignment vertical="center"/>
    </xf>
    <xf numFmtId="0" fontId="5" fillId="0" borderId="79" xfId="49" applyFont="1" applyFill="1" applyBorder="1" applyAlignment="1">
      <alignment vertical="center"/>
    </xf>
    <xf numFmtId="176" fontId="9" fillId="16" borderId="9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0" fontId="5" fillId="16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176" fontId="5" fillId="16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0" fontId="4" fillId="0" borderId="0" xfId="0" applyFont="1"/>
    <xf numFmtId="0" fontId="1" fillId="3" borderId="80" xfId="0" applyFont="1" applyFill="1" applyBorder="1"/>
    <xf numFmtId="0" fontId="1" fillId="3" borderId="81" xfId="0" applyFont="1" applyFill="1" applyBorder="1"/>
    <xf numFmtId="0" fontId="1" fillId="0" borderId="18" xfId="0" applyFont="1" applyBorder="1"/>
    <xf numFmtId="0" fontId="0" fillId="0" borderId="48" xfId="0" applyBorder="1"/>
    <xf numFmtId="0" fontId="4" fillId="0" borderId="48" xfId="0" applyNumberFormat="1" applyFont="1" applyBorder="1"/>
    <xf numFmtId="0" fontId="4" fillId="0" borderId="82" xfId="0" applyFont="1" applyBorder="1"/>
    <xf numFmtId="0" fontId="5" fillId="4" borderId="82" xfId="0" applyNumberFormat="1" applyFont="1" applyFill="1" applyBorder="1" applyAlignment="1">
      <alignment wrapText="1"/>
    </xf>
    <xf numFmtId="0" fontId="1" fillId="0" borderId="46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8" xfId="0" applyFont="1" applyBorder="1"/>
    <xf numFmtId="0" fontId="5" fillId="4" borderId="82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3" xfId="0" applyFont="1" applyBorder="1"/>
    <xf numFmtId="0" fontId="0" fillId="0" borderId="84" xfId="0" applyBorder="1"/>
    <xf numFmtId="0" fontId="4" fillId="0" borderId="84" xfId="0" applyFont="1" applyBorder="1"/>
    <xf numFmtId="0" fontId="4" fillId="0" borderId="85" xfId="0" applyNumberFormat="1" applyFont="1" applyBorder="1"/>
    <xf numFmtId="0" fontId="5" fillId="4" borderId="85" xfId="0" applyFont="1" applyFill="1" applyBorder="1" applyAlignment="1">
      <alignment wrapText="1"/>
    </xf>
    <xf numFmtId="0" fontId="4" fillId="0" borderId="85" xfId="0" applyFont="1" applyBorder="1"/>
    <xf numFmtId="0" fontId="1" fillId="3" borderId="86" xfId="0" applyFont="1" applyFill="1" applyBorder="1"/>
    <xf numFmtId="0" fontId="5" fillId="0" borderId="87" xfId="0" applyFont="1" applyFill="1" applyBorder="1" applyAlignment="1">
      <alignment horizontal="center" vertical="center"/>
    </xf>
    <xf numFmtId="0" fontId="5" fillId="0" borderId="82" xfId="0" applyFont="1" applyFill="1" applyBorder="1" applyAlignment="1">
      <alignment horizontal="center" vertical="center"/>
    </xf>
    <xf numFmtId="0" fontId="18" fillId="0" borderId="88" xfId="0" applyFont="1" applyFill="1" applyBorder="1" applyAlignment="1">
      <alignment horizontal="center" vertical="center"/>
    </xf>
    <xf numFmtId="0" fontId="5" fillId="0" borderId="89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90" xfId="0" applyFont="1" applyFill="1" applyBorder="1" applyAlignment="1">
      <alignment horizontal="center" vertical="center"/>
    </xf>
    <xf numFmtId="0" fontId="5" fillId="0" borderId="91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2" xfId="0" applyFont="1" applyFill="1" applyBorder="1" applyAlignment="1">
      <alignment horizontal="center" vertical="center"/>
    </xf>
    <xf numFmtId="0" fontId="5" fillId="0" borderId="93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5" fillId="0" borderId="95" xfId="0" applyFont="1" applyFill="1" applyBorder="1" applyAlignment="1">
      <alignment horizontal="center" vertical="center"/>
    </xf>
    <xf numFmtId="0" fontId="5" fillId="0" borderId="85" xfId="0" applyFont="1" applyFill="1" applyBorder="1" applyAlignment="1">
      <alignment horizontal="center" vertical="center"/>
    </xf>
    <xf numFmtId="0" fontId="18" fillId="0" borderId="96" xfId="0" applyFont="1" applyFill="1" applyBorder="1" applyAlignment="1">
      <alignment horizontal="center" vertical="center"/>
    </xf>
    <xf numFmtId="0" fontId="4" fillId="0" borderId="82" xfId="0" applyNumberFormat="1" applyFont="1" applyBorder="1"/>
    <xf numFmtId="0" fontId="5" fillId="4" borderId="85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7" xfId="0" applyFont="1" applyFill="1" applyBorder="1"/>
    <xf numFmtId="0" fontId="4" fillId="0" borderId="48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97" xfId="0" applyFont="1" applyFill="1" applyBorder="1"/>
    <xf numFmtId="0" fontId="1" fillId="19" borderId="97" xfId="0" applyFont="1" applyFill="1" applyBorder="1"/>
    <xf numFmtId="0" fontId="1" fillId="3" borderId="97" xfId="0" applyFont="1" applyFill="1" applyBorder="1" applyAlignment="1">
      <alignment horizontal="left" wrapText="1"/>
    </xf>
    <xf numFmtId="0" fontId="5" fillId="20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0" borderId="98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right" vertical="center"/>
    </xf>
    <xf numFmtId="0" fontId="5" fillId="0" borderId="100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center" vertical="center"/>
    </xf>
    <xf numFmtId="0" fontId="5" fillId="20" borderId="101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right" vertical="center"/>
    </xf>
    <xf numFmtId="0" fontId="5" fillId="0" borderId="104" xfId="0" applyFont="1" applyFill="1" applyBorder="1" applyAlignment="1">
      <alignment horizontal="center" vertical="center"/>
    </xf>
    <xf numFmtId="0" fontId="5" fillId="20" borderId="104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right" vertical="center"/>
    </xf>
    <xf numFmtId="0" fontId="5" fillId="0" borderId="103" xfId="0" applyFont="1" applyFill="1" applyBorder="1" applyAlignment="1">
      <alignment horizontal="center" vertical="center"/>
    </xf>
    <xf numFmtId="0" fontId="20" fillId="0" borderId="105" xfId="0" applyFont="1" applyBorder="1" applyAlignment="1">
      <alignment horizontal="left"/>
    </xf>
    <xf numFmtId="0" fontId="1" fillId="3" borderId="106" xfId="0" applyFont="1" applyFill="1" applyBorder="1" applyAlignment="1">
      <alignment horizontal="left" wrapText="1"/>
    </xf>
    <xf numFmtId="0" fontId="5" fillId="4" borderId="98" xfId="0" applyFont="1" applyFill="1" applyBorder="1" applyAlignment="1">
      <alignment horizontal="center" vertical="center"/>
    </xf>
    <xf numFmtId="177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7" fontId="5" fillId="4" borderId="108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7" fontId="5" fillId="4" borderId="109" xfId="0" applyNumberFormat="1" applyFont="1" applyFill="1" applyBorder="1" applyAlignment="1">
      <alignment horizontal="center" vertical="center"/>
    </xf>
    <xf numFmtId="0" fontId="5" fillId="4" borderId="101" xfId="0" applyNumberFormat="1" applyFont="1" applyFill="1" applyBorder="1" applyAlignment="1">
      <alignment horizontal="center" vertical="center"/>
    </xf>
    <xf numFmtId="0" fontId="5" fillId="0" borderId="101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7" fontId="5" fillId="4" borderId="110" xfId="0" applyNumberFormat="1" applyFont="1" applyFill="1" applyBorder="1" applyAlignment="1">
      <alignment horizontal="center" vertical="center"/>
    </xf>
    <xf numFmtId="0" fontId="5" fillId="4" borderId="103" xfId="0" applyFont="1" applyFill="1" applyBorder="1" applyAlignment="1">
      <alignment horizontal="center" vertical="center"/>
    </xf>
    <xf numFmtId="177" fontId="5" fillId="4" borderId="111" xfId="0" applyNumberFormat="1" applyFont="1" applyFill="1" applyBorder="1" applyAlignment="1">
      <alignment horizontal="center" vertical="center"/>
    </xf>
    <xf numFmtId="0" fontId="5" fillId="4" borderId="104" xfId="0" applyNumberFormat="1" applyFont="1" applyFill="1" applyBorder="1" applyAlignment="1">
      <alignment horizontal="center" vertical="center"/>
    </xf>
    <xf numFmtId="0" fontId="5" fillId="4" borderId="104" xfId="0" applyFont="1" applyFill="1" applyBorder="1" applyAlignment="1">
      <alignment horizontal="center" vertical="center"/>
    </xf>
    <xf numFmtId="177" fontId="5" fillId="4" borderId="112" xfId="0" applyNumberFormat="1" applyFont="1" applyFill="1" applyBorder="1" applyAlignment="1">
      <alignment horizontal="center" vertical="center"/>
    </xf>
    <xf numFmtId="0" fontId="5" fillId="4" borderId="102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7" fontId="5" fillId="4" borderId="113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6" xfId="0" applyFont="1" applyFill="1" applyBorder="1"/>
    <xf numFmtId="0" fontId="1" fillId="0" borderId="1" xfId="0" applyFont="1" applyBorder="1"/>
    <xf numFmtId="0" fontId="1" fillId="0" borderId="114" xfId="0" applyFont="1" applyBorder="1"/>
    <xf numFmtId="0" fontId="1" fillId="0" borderId="115" xfId="0" applyFont="1" applyBorder="1"/>
    <xf numFmtId="0" fontId="1" fillId="0" borderId="116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4" xfId="0" applyFont="1" applyBorder="1"/>
    <xf numFmtId="0" fontId="5" fillId="0" borderId="117" xfId="0" applyFont="1" applyBorder="1"/>
    <xf numFmtId="0" fontId="4" fillId="0" borderId="116" xfId="0" applyFont="1" applyFill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0" fillId="0" borderId="1" xfId="0" applyBorder="1"/>
    <xf numFmtId="0" fontId="5" fillId="0" borderId="115" xfId="0" applyFont="1" applyBorder="1"/>
    <xf numFmtId="0" fontId="0" fillId="0" borderId="13" xfId="0" applyBorder="1"/>
    <xf numFmtId="0" fontId="4" fillId="0" borderId="118" xfId="0" applyFont="1" applyBorder="1"/>
    <xf numFmtId="0" fontId="1" fillId="0" borderId="2" xfId="0" applyFont="1" applyBorder="1"/>
    <xf numFmtId="0" fontId="4" fillId="0" borderId="119" xfId="0" applyFont="1" applyFill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1" fillId="0" borderId="7" xfId="0" applyFont="1" applyBorder="1"/>
    <xf numFmtId="0" fontId="4" fillId="0" borderId="120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19" fillId="21" borderId="122" xfId="0" applyFont="1" applyFill="1" applyBorder="1" applyAlignment="1">
      <alignment horizontal="right"/>
    </xf>
    <xf numFmtId="0" fontId="22" fillId="0" borderId="0" xfId="0" applyFont="1"/>
    <xf numFmtId="0" fontId="19" fillId="21" borderId="123" xfId="0" applyFont="1" applyFill="1" applyBorder="1" applyAlignment="1">
      <alignment horizontal="right"/>
    </xf>
    <xf numFmtId="0" fontId="19" fillId="0" borderId="121" xfId="0" applyFont="1" applyFill="1" applyBorder="1" applyAlignment="1">
      <alignment horizontal="right"/>
    </xf>
    <xf numFmtId="0" fontId="21" fillId="0" borderId="124" xfId="0" applyFont="1" applyBorder="1"/>
    <xf numFmtId="0" fontId="0" fillId="0" borderId="46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101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116" xfId="0" applyFont="1" applyFill="1" applyBorder="1" applyAlignment="1">
      <alignment horizontal="right" vertical="center"/>
    </xf>
    <xf numFmtId="0" fontId="5" fillId="0" borderId="116" xfId="0" applyFont="1" applyFill="1" applyBorder="1" applyAlignment="1">
      <alignment horizontal="center" vertical="center"/>
    </xf>
    <xf numFmtId="0" fontId="1" fillId="0" borderId="119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119" xfId="0" applyFont="1" applyFill="1" applyBorder="1" applyAlignment="1">
      <alignment horizontal="right" vertical="center"/>
    </xf>
    <xf numFmtId="0" fontId="5" fillId="0" borderId="119" xfId="0" applyFont="1" applyFill="1" applyBorder="1" applyAlignment="1">
      <alignment horizontal="center" vertical="center"/>
    </xf>
    <xf numFmtId="0" fontId="1" fillId="0" borderId="125" xfId="0" applyFont="1" applyBorder="1"/>
    <xf numFmtId="0" fontId="4" fillId="0" borderId="126" xfId="0" applyFont="1" applyBorder="1"/>
    <xf numFmtId="0" fontId="4" fillId="0" borderId="127" xfId="0" applyFont="1" applyBorder="1"/>
    <xf numFmtId="0" fontId="1" fillId="0" borderId="84" xfId="0" applyFont="1" applyBorder="1"/>
    <xf numFmtId="0" fontId="4" fillId="0" borderId="128" xfId="0" applyFont="1" applyBorder="1"/>
    <xf numFmtId="0" fontId="5" fillId="20" borderId="116" xfId="0" applyFont="1" applyFill="1" applyBorder="1" applyAlignment="1">
      <alignment horizontal="center" vertical="center"/>
    </xf>
    <xf numFmtId="0" fontId="5" fillId="4" borderId="116" xfId="0" applyNumberFormat="1" applyFont="1" applyFill="1" applyBorder="1" applyAlignment="1">
      <alignment horizontal="center" vertical="center"/>
    </xf>
    <xf numFmtId="0" fontId="5" fillId="20" borderId="119" xfId="0" applyFont="1" applyFill="1" applyBorder="1" applyAlignment="1">
      <alignment horizontal="center" vertical="center"/>
    </xf>
    <xf numFmtId="0" fontId="5" fillId="4" borderId="119" xfId="0" applyNumberFormat="1" applyFont="1" applyFill="1" applyBorder="1" applyAlignment="1">
      <alignment horizontal="center" vertical="center"/>
    </xf>
    <xf numFmtId="0" fontId="5" fillId="4" borderId="116" xfId="0" applyFont="1" applyFill="1" applyBorder="1" applyAlignment="1">
      <alignment horizontal="center" vertical="center"/>
    </xf>
    <xf numFmtId="177" fontId="5" fillId="4" borderId="115" xfId="0" applyNumberFormat="1" applyFont="1" applyFill="1" applyBorder="1" applyAlignment="1">
      <alignment horizontal="center" vertical="center"/>
    </xf>
    <xf numFmtId="0" fontId="5" fillId="4" borderId="119" xfId="0" applyFont="1" applyFill="1" applyBorder="1" applyAlignment="1">
      <alignment horizontal="center" vertical="center"/>
    </xf>
    <xf numFmtId="177" fontId="5" fillId="4" borderId="117" xfId="0" applyNumberFormat="1" applyFont="1" applyFill="1" applyBorder="1" applyAlignment="1">
      <alignment horizontal="center" vertical="center"/>
    </xf>
    <xf numFmtId="0" fontId="15" fillId="3" borderId="129" xfId="0" applyFont="1" applyFill="1" applyBorder="1"/>
    <xf numFmtId="0" fontId="1" fillId="0" borderId="118" xfId="0" applyFont="1" applyBorder="1"/>
    <xf numFmtId="0" fontId="0" fillId="0" borderId="130" xfId="0" applyBorder="1"/>
    <xf numFmtId="0" fontId="4" fillId="0" borderId="59" xfId="0" applyFont="1" applyBorder="1" applyAlignment="1">
      <alignment horizontal="left" vertical="top" wrapText="1"/>
    </xf>
    <xf numFmtId="0" fontId="4" fillId="21" borderId="59" xfId="0" applyFont="1" applyFill="1" applyBorder="1"/>
    <xf numFmtId="0" fontId="4" fillId="0" borderId="131" xfId="0" applyFont="1" applyBorder="1"/>
    <xf numFmtId="0" fontId="4" fillId="0" borderId="130" xfId="0" applyFont="1" applyBorder="1"/>
    <xf numFmtId="0" fontId="4" fillId="0" borderId="114" xfId="0" applyFont="1" applyBorder="1" applyAlignment="1">
      <alignment horizontal="left" vertical="top" wrapText="1"/>
    </xf>
    <xf numFmtId="0" fontId="4" fillId="21" borderId="118" xfId="0" applyFont="1" applyFill="1" applyBorder="1"/>
    <xf numFmtId="0" fontId="4" fillId="0" borderId="116" xfId="0" applyFont="1" applyBorder="1"/>
    <xf numFmtId="0" fontId="4" fillId="21" borderId="114" xfId="0" applyFont="1" applyFill="1" applyBorder="1" applyAlignment="1">
      <alignment vertical="top" wrapText="1"/>
    </xf>
    <xf numFmtId="0" fontId="0" fillId="0" borderId="83" xfId="0" applyBorder="1"/>
    <xf numFmtId="0" fontId="0" fillId="0" borderId="132" xfId="0" applyBorder="1"/>
    <xf numFmtId="0" fontId="4" fillId="0" borderId="133" xfId="0" applyFont="1" applyBorder="1" applyAlignment="1">
      <alignment horizontal="left" vertical="top" wrapText="1"/>
    </xf>
    <xf numFmtId="0" fontId="4" fillId="21" borderId="133" xfId="0" applyFont="1" applyFill="1" applyBorder="1" applyAlignment="1">
      <alignment horizontal="left" vertical="top" wrapText="1"/>
    </xf>
    <xf numFmtId="0" fontId="4" fillId="0" borderId="134" xfId="0" applyFont="1" applyBorder="1"/>
    <xf numFmtId="0" fontId="4" fillId="0" borderId="132" xfId="0" applyFont="1" applyBorder="1"/>
    <xf numFmtId="0" fontId="4" fillId="0" borderId="135" xfId="0" applyFont="1" applyBorder="1" applyAlignment="1">
      <alignment horizontal="left" vertical="top" wrapText="1"/>
    </xf>
    <xf numFmtId="0" fontId="0" fillId="0" borderId="136" xfId="0" applyBorder="1"/>
    <xf numFmtId="0" fontId="4" fillId="21" borderId="114" xfId="0" applyFont="1" applyFill="1" applyBorder="1"/>
    <xf numFmtId="0" fontId="0" fillId="0" borderId="137" xfId="0" applyBorder="1"/>
    <xf numFmtId="0" fontId="4" fillId="0" borderId="138" xfId="0" applyNumberFormat="1" applyFont="1" applyBorder="1" applyAlignment="1">
      <alignment horizontal="left" vertical="top" wrapText="1"/>
    </xf>
    <xf numFmtId="0" fontId="4" fillId="21" borderId="138" xfId="0" applyNumberFormat="1" applyFont="1" applyFill="1" applyBorder="1"/>
    <xf numFmtId="0" fontId="0" fillId="3" borderId="129" xfId="0" applyFill="1" applyBorder="1"/>
    <xf numFmtId="0" fontId="1" fillId="0" borderId="13" xfId="0" applyFont="1" applyBorder="1"/>
    <xf numFmtId="0" fontId="4" fillId="0" borderId="139" xfId="0" applyFont="1" applyBorder="1" applyAlignment="1">
      <alignment horizontal="center"/>
    </xf>
    <xf numFmtId="0" fontId="1" fillId="0" borderId="0" xfId="0" applyFont="1" applyBorder="1"/>
    <xf numFmtId="0" fontId="4" fillId="0" borderId="140" xfId="0" applyFont="1" applyBorder="1" applyAlignment="1">
      <alignment horizontal="center"/>
    </xf>
    <xf numFmtId="0" fontId="4" fillId="0" borderId="129" xfId="0" applyFont="1" applyBorder="1"/>
    <xf numFmtId="0" fontId="19" fillId="0" borderId="141" xfId="0" applyFont="1" applyBorder="1" applyAlignment="1">
      <alignment horizontal="right"/>
    </xf>
    <xf numFmtId="0" fontId="5" fillId="21" borderId="131" xfId="0" applyFont="1" applyFill="1" applyBorder="1" applyAlignment="1">
      <alignment horizontal="left" vertical="center"/>
    </xf>
    <xf numFmtId="0" fontId="5" fillId="21" borderId="130" xfId="0" applyFont="1" applyFill="1" applyBorder="1" applyAlignment="1">
      <alignment vertical="center"/>
    </xf>
    <xf numFmtId="0" fontId="4" fillId="0" borderId="142" xfId="0" applyFont="1" applyBorder="1"/>
    <xf numFmtId="0" fontId="19" fillId="0" borderId="143" xfId="0" applyFont="1" applyBorder="1" applyAlignment="1">
      <alignment horizontal="right"/>
    </xf>
    <xf numFmtId="0" fontId="5" fillId="21" borderId="116" xfId="0" applyFont="1" applyFill="1" applyBorder="1" applyAlignment="1">
      <alignment vertical="center"/>
    </xf>
    <xf numFmtId="0" fontId="5" fillId="21" borderId="1" xfId="0" applyFont="1" applyFill="1" applyBorder="1" applyAlignment="1">
      <alignment vertical="center"/>
    </xf>
    <xf numFmtId="0" fontId="4" fillId="0" borderId="144" xfId="0" applyFont="1" applyBorder="1"/>
    <xf numFmtId="0" fontId="19" fillId="0" borderId="145" xfId="0" applyFont="1" applyBorder="1" applyAlignment="1">
      <alignment horizontal="right"/>
    </xf>
    <xf numFmtId="0" fontId="5" fillId="21" borderId="134" xfId="0" applyFont="1" applyFill="1" applyBorder="1" applyAlignment="1">
      <alignment vertical="center"/>
    </xf>
    <xf numFmtId="0" fontId="5" fillId="21" borderId="132" xfId="0" applyFont="1" applyFill="1" applyBorder="1" applyAlignment="1">
      <alignment vertical="center"/>
    </xf>
    <xf numFmtId="0" fontId="5" fillId="21" borderId="131" xfId="0" applyFont="1" applyFill="1" applyBorder="1" applyAlignment="1">
      <alignment vertical="center"/>
    </xf>
    <xf numFmtId="0" fontId="5" fillId="21" borderId="116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horizontal="left" vertical="center"/>
    </xf>
    <xf numFmtId="0" fontId="5" fillId="21" borderId="134" xfId="0" applyFont="1" applyFill="1" applyBorder="1" applyAlignment="1">
      <alignment horizontal="left" vertical="center"/>
    </xf>
    <xf numFmtId="0" fontId="5" fillId="21" borderId="132" xfId="0" applyFont="1" applyFill="1" applyBorder="1" applyAlignment="1">
      <alignment horizontal="left" vertical="center"/>
    </xf>
    <xf numFmtId="0" fontId="19" fillId="0" borderId="146" xfId="0" applyFont="1" applyFill="1" applyBorder="1" applyAlignment="1">
      <alignment horizontal="right"/>
    </xf>
    <xf numFmtId="0" fontId="15" fillId="3" borderId="147" xfId="0" applyFont="1" applyFill="1" applyBorder="1"/>
    <xf numFmtId="0" fontId="1" fillId="0" borderId="148" xfId="0" applyFont="1" applyBorder="1"/>
    <xf numFmtId="0" fontId="5" fillId="0" borderId="130" xfId="0" applyFont="1" applyFill="1" applyBorder="1" applyAlignment="1"/>
    <xf numFmtId="0" fontId="5" fillId="0" borderId="149" xfId="0" applyFont="1" applyFill="1" applyBorder="1" applyAlignment="1"/>
    <xf numFmtId="0" fontId="5" fillId="0" borderId="2" xfId="0" applyFont="1" applyFill="1" applyBorder="1" applyAlignment="1"/>
    <xf numFmtId="0" fontId="5" fillId="0" borderId="148" xfId="0" applyFont="1" applyFill="1" applyBorder="1" applyAlignment="1"/>
    <xf numFmtId="0" fontId="5" fillId="0" borderId="132" xfId="0" applyFont="1" applyFill="1" applyBorder="1" applyAlignment="1"/>
    <xf numFmtId="0" fontId="5" fillId="0" borderId="150" xfId="0" applyFont="1" applyFill="1" applyBorder="1" applyAlignment="1"/>
    <xf numFmtId="0" fontId="5" fillId="0" borderId="48" xfId="0" applyFont="1" applyFill="1" applyBorder="1" applyAlignment="1"/>
    <xf numFmtId="0" fontId="5" fillId="0" borderId="60" xfId="0" applyFont="1" applyFill="1" applyBorder="1" applyAlignment="1"/>
    <xf numFmtId="0" fontId="5" fillId="0" borderId="1" xfId="0" applyFont="1" applyFill="1" applyBorder="1" applyAlignment="1"/>
    <xf numFmtId="0" fontId="5" fillId="0" borderId="151" xfId="0" applyFont="1" applyFill="1" applyBorder="1" applyAlignment="1"/>
    <xf numFmtId="0" fontId="5" fillId="0" borderId="1" xfId="0" applyFont="1" applyFill="1" applyBorder="1" applyAlignment="1">
      <alignment horizontal="left" vertical="center"/>
    </xf>
    <xf numFmtId="0" fontId="5" fillId="0" borderId="151" xfId="0" applyFont="1" applyFill="1" applyBorder="1" applyAlignment="1">
      <alignment horizontal="left" vertical="center"/>
    </xf>
    <xf numFmtId="0" fontId="5" fillId="0" borderId="132" xfId="0" applyFont="1" applyFill="1" applyBorder="1" applyAlignment="1">
      <alignment horizontal="left" vertical="center"/>
    </xf>
    <xf numFmtId="0" fontId="5" fillId="0" borderId="150" xfId="0" applyFont="1" applyFill="1" applyBorder="1" applyAlignment="1">
      <alignment horizontal="left" vertical="center"/>
    </xf>
    <xf numFmtId="0" fontId="5" fillId="0" borderId="0" xfId="0" applyFont="1"/>
    <xf numFmtId="0" fontId="23" fillId="0" borderId="2" xfId="0" applyFont="1" applyBorder="1"/>
    <xf numFmtId="0" fontId="23" fillId="0" borderId="118" xfId="0" applyFont="1" applyBorder="1"/>
    <xf numFmtId="0" fontId="23" fillId="0" borderId="2" xfId="0" applyNumberFormat="1" applyFont="1" applyBorder="1"/>
    <xf numFmtId="0" fontId="6" fillId="0" borderId="59" xfId="0" applyFont="1" applyBorder="1" applyAlignment="1">
      <alignment horizontal="left" vertical="top" wrapText="1"/>
    </xf>
    <xf numFmtId="0" fontId="6" fillId="21" borderId="48" xfId="0" applyFont="1" applyFill="1" applyBorder="1"/>
    <xf numFmtId="0" fontId="5" fillId="4" borderId="82" xfId="0" applyFont="1" applyFill="1" applyBorder="1" applyAlignment="1">
      <alignment horizontal="left" vertical="top" wrapText="1"/>
    </xf>
    <xf numFmtId="0" fontId="6" fillId="0" borderId="114" xfId="0" applyFont="1" applyBorder="1" applyAlignment="1">
      <alignment horizontal="left" vertical="top" wrapText="1"/>
    </xf>
    <xf numFmtId="0" fontId="6" fillId="21" borderId="2" xfId="0" applyFont="1" applyFill="1" applyBorder="1"/>
    <xf numFmtId="0" fontId="5" fillId="4" borderId="4" xfId="0" applyFont="1" applyFill="1" applyBorder="1" applyAlignment="1">
      <alignment horizontal="left" vertical="top" wrapText="1"/>
    </xf>
    <xf numFmtId="0" fontId="6" fillId="21" borderId="1" xfId="0" applyFont="1" applyFill="1" applyBorder="1" applyAlignment="1">
      <alignment vertical="top" wrapText="1"/>
    </xf>
    <xf numFmtId="0" fontId="6" fillId="0" borderId="133" xfId="0" applyFont="1" applyBorder="1" applyAlignment="1">
      <alignment horizontal="left" vertical="top" wrapText="1"/>
    </xf>
    <xf numFmtId="0" fontId="6" fillId="21" borderId="133" xfId="0" applyFont="1" applyFill="1" applyBorder="1" applyAlignment="1">
      <alignment horizontal="left" vertical="top" wrapText="1"/>
    </xf>
    <xf numFmtId="0" fontId="5" fillId="4" borderId="85" xfId="0" applyFont="1" applyFill="1" applyBorder="1" applyAlignment="1">
      <alignment horizontal="left" vertical="top" wrapText="1"/>
    </xf>
    <xf numFmtId="0" fontId="0" fillId="0" borderId="7" xfId="0" applyBorder="1"/>
    <xf numFmtId="0" fontId="6" fillId="0" borderId="152" xfId="0" applyFont="1" applyBorder="1" applyAlignment="1">
      <alignment horizontal="left" vertical="top" wrapText="1"/>
    </xf>
    <xf numFmtId="0" fontId="6" fillId="21" borderId="3" xfId="0" applyFont="1" applyFill="1" applyBorder="1"/>
    <xf numFmtId="0" fontId="5" fillId="4" borderId="9" xfId="0" applyFont="1" applyFill="1" applyBorder="1" applyAlignment="1">
      <alignment horizontal="left" vertical="top" wrapText="1"/>
    </xf>
    <xf numFmtId="0" fontId="6" fillId="21" borderId="1" xfId="0" applyFont="1" applyFill="1" applyBorder="1"/>
    <xf numFmtId="0" fontId="5" fillId="4" borderId="8" xfId="0" applyFont="1" applyFill="1" applyBorder="1" applyAlignment="1">
      <alignment horizontal="left" vertical="top" wrapText="1"/>
    </xf>
    <xf numFmtId="0" fontId="5" fillId="4" borderId="4" xfId="0" applyNumberFormat="1" applyFont="1" applyFill="1" applyBorder="1" applyAlignment="1">
      <alignment horizontal="left" vertical="top" wrapText="1"/>
    </xf>
    <xf numFmtId="0" fontId="5" fillId="4" borderId="5" xfId="0" applyNumberFormat="1" applyFont="1" applyFill="1" applyBorder="1" applyAlignment="1">
      <alignment horizontal="left" vertical="top" wrapText="1"/>
    </xf>
    <xf numFmtId="0" fontId="6" fillId="0" borderId="138" xfId="0" applyFont="1" applyBorder="1" applyAlignment="1">
      <alignment horizontal="left" vertical="top" wrapText="1"/>
    </xf>
    <xf numFmtId="0" fontId="6" fillId="21" borderId="132" xfId="0" applyFont="1" applyFill="1" applyBorder="1"/>
    <xf numFmtId="0" fontId="23" fillId="0" borderId="118" xfId="0" applyNumberFormat="1" applyFont="1" applyBorder="1"/>
    <xf numFmtId="0" fontId="23" fillId="0" borderId="119" xfId="0" applyNumberFormat="1" applyFont="1" applyBorder="1"/>
    <xf numFmtId="0" fontId="5" fillId="4" borderId="124" xfId="0" applyFont="1" applyFill="1" applyBorder="1" applyAlignment="1">
      <alignment horizontal="left" vertical="top" wrapText="1"/>
    </xf>
    <xf numFmtId="0" fontId="5" fillId="22" borderId="88" xfId="0" applyFont="1" applyFill="1" applyBorder="1" applyAlignment="1">
      <alignment horizontal="left" vertical="top" wrapText="1"/>
    </xf>
    <xf numFmtId="0" fontId="5" fillId="20" borderId="98" xfId="0" applyFont="1" applyFill="1" applyBorder="1" applyAlignment="1">
      <alignment horizontal="right" vertical="center" wrapText="1"/>
    </xf>
    <xf numFmtId="0" fontId="5" fillId="20" borderId="82" xfId="0" applyFont="1" applyFill="1" applyBorder="1" applyAlignment="1">
      <alignment horizontal="right" vertical="center" wrapText="1"/>
    </xf>
    <xf numFmtId="0" fontId="5" fillId="22" borderId="4" xfId="0" applyFont="1" applyFill="1" applyBorder="1" applyAlignment="1">
      <alignment horizontal="left" vertical="top" wrapText="1"/>
    </xf>
    <xf numFmtId="0" fontId="5" fillId="20" borderId="99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22" borderId="85" xfId="0" applyFont="1" applyFill="1" applyBorder="1" applyAlignment="1">
      <alignment horizontal="left" vertical="top" wrapText="1"/>
    </xf>
    <xf numFmtId="0" fontId="5" fillId="20" borderId="104" xfId="0" applyFont="1" applyFill="1" applyBorder="1" applyAlignment="1">
      <alignment horizontal="right" vertical="center" wrapText="1"/>
    </xf>
    <xf numFmtId="0" fontId="5" fillId="20" borderId="85" xfId="0" applyFont="1" applyFill="1" applyBorder="1" applyAlignment="1">
      <alignment horizontal="right" vertical="center" wrapText="1"/>
    </xf>
    <xf numFmtId="0" fontId="5" fillId="22" borderId="9" xfId="0" applyFont="1" applyFill="1" applyBorder="1" applyAlignment="1">
      <alignment horizontal="left" vertical="top" wrapText="1"/>
    </xf>
    <xf numFmtId="0" fontId="5" fillId="20" borderId="10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22" borderId="8" xfId="0" applyFont="1" applyFill="1" applyBorder="1" applyAlignment="1">
      <alignment horizontal="left" vertical="top" wrapText="1"/>
    </xf>
    <xf numFmtId="0" fontId="5" fillId="20" borderId="100" xfId="0" applyFont="1" applyFill="1" applyBorder="1" applyAlignment="1">
      <alignment horizontal="right" vertical="center" wrapText="1"/>
    </xf>
    <xf numFmtId="0" fontId="5" fillId="20" borderId="8" xfId="0" applyFont="1" applyFill="1" applyBorder="1" applyAlignment="1">
      <alignment horizontal="right" vertical="center" wrapText="1"/>
    </xf>
    <xf numFmtId="0" fontId="5" fillId="22" borderId="4" xfId="0" applyNumberFormat="1" applyFont="1" applyFill="1" applyBorder="1" applyAlignment="1">
      <alignment horizontal="left" vertical="top" wrapText="1"/>
    </xf>
    <xf numFmtId="0" fontId="5" fillId="22" borderId="5" xfId="0" applyNumberFormat="1" applyFont="1" applyFill="1" applyBorder="1" applyAlignment="1">
      <alignment horizontal="left" vertical="top" wrapText="1"/>
    </xf>
    <xf numFmtId="0" fontId="0" fillId="3" borderId="147" xfId="0" applyFill="1" applyBorder="1"/>
    <xf numFmtId="0" fontId="15" fillId="18" borderId="129" xfId="0" applyFont="1" applyFill="1" applyBorder="1"/>
    <xf numFmtId="0" fontId="23" fillId="0" borderId="148" xfId="0" applyNumberFormat="1" applyFont="1" applyBorder="1"/>
    <xf numFmtId="0" fontId="23" fillId="21" borderId="119" xfId="0" applyNumberFormat="1" applyFont="1" applyFill="1" applyBorder="1"/>
    <xf numFmtId="0" fontId="23" fillId="21" borderId="2" xfId="0" applyNumberFormat="1" applyFont="1" applyFill="1" applyBorder="1"/>
    <xf numFmtId="0" fontId="5" fillId="20" borderId="124" xfId="0" applyFont="1" applyFill="1" applyBorder="1" applyAlignment="1">
      <alignment horizontal="right" vertical="center" wrapText="1"/>
    </xf>
    <xf numFmtId="0" fontId="5" fillId="23" borderId="88" xfId="0" applyFont="1" applyFill="1" applyBorder="1" applyAlignment="1">
      <alignment horizontal="right" vertical="center"/>
    </xf>
    <xf numFmtId="0" fontId="5" fillId="20" borderId="153" xfId="0" applyFont="1" applyFill="1" applyBorder="1" applyAlignment="1">
      <alignment horizontal="right" vertical="center" wrapText="1"/>
    </xf>
    <xf numFmtId="0" fontId="5" fillId="23" borderId="90" xfId="0" applyFont="1" applyFill="1" applyBorder="1" applyAlignment="1">
      <alignment horizontal="right" vertical="center"/>
    </xf>
    <xf numFmtId="0" fontId="5" fillId="20" borderId="128" xfId="0" applyFont="1" applyFill="1" applyBorder="1" applyAlignment="1">
      <alignment horizontal="right" vertical="center" wrapText="1"/>
    </xf>
    <xf numFmtId="0" fontId="5" fillId="23" borderId="96" xfId="0" applyFont="1" applyFill="1" applyBorder="1" applyAlignment="1">
      <alignment horizontal="right" vertical="center"/>
    </xf>
    <xf numFmtId="0" fontId="5" fillId="20" borderId="154" xfId="0" applyFont="1" applyFill="1" applyBorder="1" applyAlignment="1">
      <alignment horizontal="right" vertical="center" wrapText="1"/>
    </xf>
    <xf numFmtId="0" fontId="5" fillId="23" borderId="155" xfId="0" applyFont="1" applyFill="1" applyBorder="1" applyAlignment="1">
      <alignment horizontal="right" vertical="center"/>
    </xf>
    <xf numFmtId="0" fontId="5" fillId="0" borderId="9" xfId="0" applyFont="1" applyFill="1" applyBorder="1" applyAlignment="1">
      <alignment horizontal="center" vertical="center"/>
    </xf>
    <xf numFmtId="0" fontId="5" fillId="20" borderId="156" xfId="0" applyFont="1" applyFill="1" applyBorder="1" applyAlignment="1">
      <alignment horizontal="right" vertical="center" wrapText="1"/>
    </xf>
    <xf numFmtId="0" fontId="5" fillId="23" borderId="92" xfId="0" applyFont="1" applyFill="1" applyBorder="1" applyAlignment="1">
      <alignment horizontal="right" vertical="center"/>
    </xf>
    <xf numFmtId="0" fontId="0" fillId="18" borderId="147" xfId="0" applyFill="1" applyBorder="1"/>
    <xf numFmtId="0" fontId="15" fillId="19" borderId="129" xfId="0" applyFont="1" applyFill="1" applyBorder="1"/>
    <xf numFmtId="0" fontId="23" fillId="21" borderId="118" xfId="0" applyNumberFormat="1" applyFont="1" applyFill="1" applyBorder="1"/>
    <xf numFmtId="0" fontId="5" fillId="0" borderId="124" xfId="0" applyFont="1" applyFill="1" applyBorder="1" applyAlignment="1">
      <alignment horizontal="center" vertical="center"/>
    </xf>
    <xf numFmtId="0" fontId="5" fillId="0" borderId="88" xfId="0" applyFont="1" applyFill="1" applyBorder="1" applyAlignment="1">
      <alignment horizontal="center" vertical="center"/>
    </xf>
    <xf numFmtId="0" fontId="5" fillId="0" borderId="153" xfId="0" applyFont="1" applyFill="1" applyBorder="1" applyAlignment="1">
      <alignment horizontal="center" vertical="center"/>
    </xf>
    <xf numFmtId="0" fontId="5" fillId="0" borderId="90" xfId="0" applyFont="1" applyFill="1" applyBorder="1" applyAlignment="1">
      <alignment horizontal="center" vertical="center"/>
    </xf>
    <xf numFmtId="0" fontId="5" fillId="0" borderId="128" xfId="0" applyFont="1" applyFill="1" applyBorder="1" applyAlignment="1">
      <alignment horizontal="center" vertical="center"/>
    </xf>
    <xf numFmtId="0" fontId="5" fillId="0" borderId="96" xfId="0" applyFont="1" applyFill="1" applyBorder="1" applyAlignment="1">
      <alignment horizontal="center" vertical="center"/>
    </xf>
    <xf numFmtId="0" fontId="5" fillId="0" borderId="154" xfId="0" applyFont="1" applyFill="1" applyBorder="1" applyAlignment="1">
      <alignment horizontal="center" vertical="center"/>
    </xf>
    <xf numFmtId="0" fontId="5" fillId="0" borderId="155" xfId="0" applyFont="1" applyFill="1" applyBorder="1" applyAlignment="1">
      <alignment horizontal="center" vertical="center"/>
    </xf>
    <xf numFmtId="0" fontId="5" fillId="0" borderId="156" xfId="0" applyFont="1" applyFill="1" applyBorder="1" applyAlignment="1">
      <alignment horizontal="center" vertical="center"/>
    </xf>
    <xf numFmtId="0" fontId="5" fillId="0" borderId="92" xfId="0" applyFont="1" applyFill="1" applyBorder="1" applyAlignment="1">
      <alignment horizontal="center" vertical="center"/>
    </xf>
    <xf numFmtId="0" fontId="0" fillId="19" borderId="147" xfId="0" applyFill="1" applyBorder="1"/>
    <xf numFmtId="0" fontId="1" fillId="3" borderId="129" xfId="0" applyFont="1" applyFill="1" applyBorder="1" applyAlignment="1">
      <alignment horizontal="left" wrapText="1"/>
    </xf>
    <xf numFmtId="0" fontId="1" fillId="3" borderId="147" xfId="0" applyFont="1" applyFill="1" applyBorder="1" applyAlignment="1">
      <alignment horizontal="left" wrapText="1"/>
    </xf>
    <xf numFmtId="0" fontId="5" fillId="23" borderId="98" xfId="0" applyFont="1" applyFill="1" applyBorder="1" applyAlignment="1">
      <alignment horizontal="right" vertical="center" wrapText="1"/>
    </xf>
    <xf numFmtId="0" fontId="5" fillId="23" borderId="82" xfId="0" applyFont="1" applyFill="1" applyBorder="1" applyAlignment="1">
      <alignment horizontal="right" vertical="center" wrapText="1"/>
    </xf>
    <xf numFmtId="0" fontId="5" fillId="23" borderId="124" xfId="0" applyFont="1" applyFill="1" applyBorder="1" applyAlignment="1">
      <alignment horizontal="right" vertical="center" wrapText="1"/>
    </xf>
    <xf numFmtId="0" fontId="5" fillId="23" borderId="99" xfId="0" applyFont="1" applyFill="1" applyBorder="1" applyAlignment="1">
      <alignment horizontal="right" vertical="center" wrapText="1"/>
    </xf>
    <xf numFmtId="0" fontId="5" fillId="23" borderId="4" xfId="0" applyFont="1" applyFill="1" applyBorder="1" applyAlignment="1">
      <alignment horizontal="right" vertical="center" wrapText="1"/>
    </xf>
    <xf numFmtId="0" fontId="5" fillId="23" borderId="153" xfId="0" applyFont="1" applyFill="1" applyBorder="1" applyAlignment="1">
      <alignment horizontal="right" vertical="center" wrapText="1"/>
    </xf>
    <xf numFmtId="0" fontId="5" fillId="23" borderId="104" xfId="0" applyFont="1" applyFill="1" applyBorder="1" applyAlignment="1">
      <alignment horizontal="right" vertical="center" wrapText="1"/>
    </xf>
    <xf numFmtId="0" fontId="5" fillId="23" borderId="85" xfId="0" applyFont="1" applyFill="1" applyBorder="1" applyAlignment="1">
      <alignment horizontal="right" vertical="center" wrapText="1"/>
    </xf>
    <xf numFmtId="0" fontId="5" fillId="23" borderId="128" xfId="0" applyFont="1" applyFill="1" applyBorder="1" applyAlignment="1">
      <alignment horizontal="right" vertical="center" wrapText="1"/>
    </xf>
    <xf numFmtId="0" fontId="5" fillId="23" borderId="103" xfId="0" applyFont="1" applyFill="1" applyBorder="1" applyAlignment="1">
      <alignment horizontal="right" vertical="center" wrapText="1"/>
    </xf>
    <xf numFmtId="0" fontId="5" fillId="23" borderId="9" xfId="0" applyFont="1" applyFill="1" applyBorder="1" applyAlignment="1">
      <alignment horizontal="right" vertical="center" wrapText="1"/>
    </xf>
    <xf numFmtId="0" fontId="5" fillId="23" borderId="154" xfId="0" applyFont="1" applyFill="1" applyBorder="1" applyAlignment="1">
      <alignment horizontal="right" vertical="center" wrapText="1"/>
    </xf>
    <xf numFmtId="0" fontId="5" fillId="23" borderId="100" xfId="0" applyFont="1" applyFill="1" applyBorder="1" applyAlignment="1">
      <alignment horizontal="right" vertical="center" wrapText="1"/>
    </xf>
    <xf numFmtId="0" fontId="5" fillId="23" borderId="8" xfId="0" applyFont="1" applyFill="1" applyBorder="1" applyAlignment="1">
      <alignment horizontal="right" vertical="center" wrapText="1"/>
    </xf>
    <xf numFmtId="0" fontId="5" fillId="23" borderId="156" xfId="0" applyFont="1" applyFill="1" applyBorder="1" applyAlignment="1">
      <alignment horizontal="right" vertical="center" wrapText="1"/>
    </xf>
    <xf numFmtId="0" fontId="1" fillId="3" borderId="129" xfId="0" applyFont="1" applyFill="1" applyBorder="1" applyAlignment="1">
      <alignment horizontal="left"/>
    </xf>
    <xf numFmtId="0" fontId="1" fillId="3" borderId="147" xfId="0" applyFont="1" applyFill="1" applyBorder="1" applyAlignment="1">
      <alignment horizontal="left"/>
    </xf>
    <xf numFmtId="0" fontId="5" fillId="20" borderId="82" xfId="0" applyFont="1" applyFill="1" applyBorder="1" applyAlignment="1">
      <alignment horizontal="center" vertical="center"/>
    </xf>
    <xf numFmtId="0" fontId="5" fillId="20" borderId="124" xfId="0" applyFont="1" applyFill="1" applyBorder="1" applyAlignment="1">
      <alignment horizontal="center" vertical="center"/>
    </xf>
    <xf numFmtId="0" fontId="5" fillId="23" borderId="88" xfId="0" applyFont="1" applyFill="1" applyBorder="1" applyAlignment="1">
      <alignment horizontal="center" vertical="center"/>
    </xf>
    <xf numFmtId="0" fontId="5" fillId="23" borderId="98" xfId="0" applyFont="1" applyFill="1" applyBorder="1" applyAlignment="1">
      <alignment horizontal="center" vertical="center"/>
    </xf>
    <xf numFmtId="0" fontId="5" fillId="23" borderId="82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153" xfId="0" applyFont="1" applyFill="1" applyBorder="1" applyAlignment="1">
      <alignment horizontal="center" vertical="center"/>
    </xf>
    <xf numFmtId="0" fontId="5" fillId="23" borderId="90" xfId="0" applyFont="1" applyFill="1" applyBorder="1" applyAlignment="1">
      <alignment horizontal="center" vertical="center"/>
    </xf>
    <xf numFmtId="0" fontId="5" fillId="23" borderId="99" xfId="0" applyFont="1" applyFill="1" applyBorder="1" applyAlignment="1">
      <alignment horizontal="center" vertical="center"/>
    </xf>
    <xf numFmtId="0" fontId="5" fillId="23" borderId="4" xfId="0" applyFont="1" applyFill="1" applyBorder="1" applyAlignment="1">
      <alignment horizontal="center" vertical="center"/>
    </xf>
    <xf numFmtId="0" fontId="5" fillId="20" borderId="85" xfId="0" applyFont="1" applyFill="1" applyBorder="1" applyAlignment="1">
      <alignment horizontal="center" vertical="center"/>
    </xf>
    <xf numFmtId="0" fontId="5" fillId="20" borderId="128" xfId="0" applyFont="1" applyFill="1" applyBorder="1" applyAlignment="1">
      <alignment horizontal="center" vertical="center"/>
    </xf>
    <xf numFmtId="0" fontId="5" fillId="23" borderId="96" xfId="0" applyFont="1" applyFill="1" applyBorder="1" applyAlignment="1">
      <alignment horizontal="center" vertical="center"/>
    </xf>
    <xf numFmtId="0" fontId="5" fillId="23" borderId="104" xfId="0" applyFont="1" applyFill="1" applyBorder="1" applyAlignment="1">
      <alignment horizontal="center" vertical="center"/>
    </xf>
    <xf numFmtId="0" fontId="5" fillId="23" borderId="85" xfId="0" applyFont="1" applyFill="1" applyBorder="1" applyAlignment="1">
      <alignment horizontal="center" vertical="center"/>
    </xf>
    <xf numFmtId="0" fontId="5" fillId="20" borderId="9" xfId="0" applyFont="1" applyFill="1" applyBorder="1" applyAlignment="1">
      <alignment horizontal="center" vertical="center"/>
    </xf>
    <xf numFmtId="0" fontId="5" fillId="20" borderId="154" xfId="0" applyFont="1" applyFill="1" applyBorder="1" applyAlignment="1">
      <alignment horizontal="center" vertical="center"/>
    </xf>
    <xf numFmtId="0" fontId="5" fillId="23" borderId="155" xfId="0" applyFont="1" applyFill="1" applyBorder="1" applyAlignment="1">
      <alignment horizontal="center" vertical="center"/>
    </xf>
    <xf numFmtId="0" fontId="5" fillId="23" borderId="103" xfId="0" applyFont="1" applyFill="1" applyBorder="1" applyAlignment="1">
      <alignment horizontal="center" vertical="center"/>
    </xf>
    <xf numFmtId="0" fontId="5" fillId="23" borderId="9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156" xfId="0" applyFont="1" applyFill="1" applyBorder="1" applyAlignment="1">
      <alignment horizontal="center" vertical="center"/>
    </xf>
    <xf numFmtId="0" fontId="5" fillId="23" borderId="92" xfId="0" applyFont="1" applyFill="1" applyBorder="1" applyAlignment="1">
      <alignment horizontal="center" vertical="center"/>
    </xf>
    <xf numFmtId="0" fontId="5" fillId="23" borderId="100" xfId="0" applyFont="1" applyFill="1" applyBorder="1" applyAlignment="1">
      <alignment horizontal="center" vertical="center"/>
    </xf>
    <xf numFmtId="0" fontId="5" fillId="23" borderId="8" xfId="0" applyFont="1" applyFill="1" applyBorder="1" applyAlignment="1">
      <alignment horizontal="center" vertical="center"/>
    </xf>
    <xf numFmtId="0" fontId="5" fillId="23" borderId="124" xfId="0" applyFont="1" applyFill="1" applyBorder="1" applyAlignment="1">
      <alignment horizontal="center" vertical="center"/>
    </xf>
    <xf numFmtId="0" fontId="5" fillId="23" borderId="153" xfId="0" applyFont="1" applyFill="1" applyBorder="1" applyAlignment="1">
      <alignment horizontal="center" vertical="center"/>
    </xf>
    <xf numFmtId="0" fontId="5" fillId="23" borderId="128" xfId="0" applyFont="1" applyFill="1" applyBorder="1" applyAlignment="1">
      <alignment horizontal="center" vertical="center"/>
    </xf>
    <xf numFmtId="0" fontId="5" fillId="23" borderId="154" xfId="0" applyFont="1" applyFill="1" applyBorder="1" applyAlignment="1">
      <alignment horizontal="center" vertical="center"/>
    </xf>
    <xf numFmtId="0" fontId="5" fillId="23" borderId="156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82" xfId="0" applyNumberFormat="1" applyFont="1" applyFill="1" applyBorder="1" applyAlignment="1">
      <alignment horizontal="center" vertical="center" wrapText="1"/>
    </xf>
    <xf numFmtId="0" fontId="5" fillId="4" borderId="9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4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 wrapText="1"/>
    </xf>
    <xf numFmtId="0" fontId="5" fillId="4" borderId="103" xfId="0" applyFont="1" applyFill="1" applyBorder="1" applyAlignment="1">
      <alignment horizontal="center" vertical="center" wrapText="1"/>
    </xf>
    <xf numFmtId="0" fontId="5" fillId="4" borderId="9" xfId="0" applyNumberFormat="1" applyFont="1" applyFill="1" applyBorder="1" applyAlignment="1">
      <alignment horizontal="center" vertical="center" wrapText="1"/>
    </xf>
    <xf numFmtId="0" fontId="5" fillId="4" borderId="100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 wrapText="1"/>
    </xf>
    <xf numFmtId="0" fontId="5" fillId="0" borderId="103" xfId="0" applyNumberFormat="1" applyFont="1" applyFill="1" applyBorder="1" applyAlignment="1">
      <alignment horizontal="center" vertical="center"/>
    </xf>
    <xf numFmtId="0" fontId="5" fillId="0" borderId="9" xfId="0" applyNumberFormat="1" applyFont="1" applyFill="1" applyBorder="1" applyAlignment="1">
      <alignment horizontal="center" vertical="center"/>
    </xf>
    <xf numFmtId="0" fontId="5" fillId="0" borderId="100" xfId="0" applyNumberFormat="1" applyFont="1" applyFill="1" applyBorder="1" applyAlignment="1">
      <alignment horizontal="center" vertical="center"/>
    </xf>
    <xf numFmtId="0" fontId="5" fillId="0" borderId="8" xfId="0" applyNumberFormat="1" applyFont="1" applyFill="1" applyBorder="1" applyAlignment="1">
      <alignment horizontal="center" vertical="center"/>
    </xf>
    <xf numFmtId="0" fontId="5" fillId="0" borderId="104" xfId="0" applyNumberFormat="1" applyFont="1" applyFill="1" applyBorder="1" applyAlignment="1">
      <alignment horizontal="center" vertical="center"/>
    </xf>
    <xf numFmtId="0" fontId="5" fillId="0" borderId="85" xfId="0" applyNumberFormat="1" applyFont="1" applyFill="1" applyBorder="1" applyAlignment="1">
      <alignment horizontal="center" vertical="center"/>
    </xf>
    <xf numFmtId="0" fontId="5" fillId="4" borderId="82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 wrapText="1"/>
    </xf>
    <xf numFmtId="0" fontId="5" fillId="4" borderId="104" xfId="0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 wrapText="1"/>
    </xf>
    <xf numFmtId="0" fontId="5" fillId="0" borderId="154" xfId="0" applyNumberFormat="1" applyFont="1" applyFill="1" applyBorder="1" applyAlignment="1">
      <alignment horizontal="center" vertical="center"/>
    </xf>
    <xf numFmtId="0" fontId="5" fillId="0" borderId="155" xfId="0" applyNumberFormat="1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 wrapText="1"/>
    </xf>
    <xf numFmtId="0" fontId="5" fillId="0" borderId="156" xfId="0" applyNumberFormat="1" applyFont="1" applyFill="1" applyBorder="1" applyAlignment="1">
      <alignment horizontal="center" vertical="center"/>
    </xf>
    <xf numFmtId="0" fontId="5" fillId="0" borderId="92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 wrapText="1"/>
    </xf>
    <xf numFmtId="0" fontId="5" fillId="0" borderId="128" xfId="0" applyNumberFormat="1" applyFont="1" applyFill="1" applyBorder="1" applyAlignment="1">
      <alignment horizontal="center" vertical="center"/>
    </xf>
    <xf numFmtId="0" fontId="5" fillId="0" borderId="96" xfId="0" applyNumberFormat="1" applyFont="1" applyFill="1" applyBorder="1" applyAlignment="1">
      <alignment horizontal="center" vertical="center"/>
    </xf>
    <xf numFmtId="177" fontId="5" fillId="4" borderId="98" xfId="0" applyNumberFormat="1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177" fontId="5" fillId="4" borderId="124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/>
    </xf>
    <xf numFmtId="177" fontId="5" fillId="4" borderId="9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177" fontId="5" fillId="4" borderId="153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/>
    </xf>
    <xf numFmtId="177" fontId="5" fillId="4" borderId="104" xfId="0" applyNumberFormat="1" applyFont="1" applyFill="1" applyBorder="1" applyAlignment="1">
      <alignment horizontal="center" vertical="center"/>
    </xf>
    <xf numFmtId="177" fontId="5" fillId="4" borderId="85" xfId="0" applyNumberFormat="1" applyFont="1" applyFill="1" applyBorder="1" applyAlignment="1">
      <alignment horizontal="center" vertical="center"/>
    </xf>
    <xf numFmtId="177" fontId="5" fillId="4" borderId="128" xfId="0" applyNumberFormat="1" applyFont="1" applyFill="1" applyBorder="1" applyAlignment="1">
      <alignment horizontal="center" vertical="center"/>
    </xf>
    <xf numFmtId="177" fontId="5" fillId="4" borderId="96" xfId="0" applyNumberFormat="1" applyFont="1" applyFill="1" applyBorder="1" applyAlignment="1">
      <alignment horizontal="center" vertical="center"/>
    </xf>
    <xf numFmtId="177" fontId="5" fillId="4" borderId="103" xfId="0" applyNumberFormat="1" applyFont="1" applyFill="1" applyBorder="1" applyAlignment="1">
      <alignment horizontal="center" vertical="center"/>
    </xf>
    <xf numFmtId="177" fontId="5" fillId="4" borderId="9" xfId="0" applyNumberFormat="1" applyFont="1" applyFill="1" applyBorder="1" applyAlignment="1">
      <alignment horizontal="center" vertical="center"/>
    </xf>
    <xf numFmtId="177" fontId="5" fillId="4" borderId="154" xfId="0" applyNumberFormat="1" applyFont="1" applyFill="1" applyBorder="1" applyAlignment="1">
      <alignment horizontal="center" vertical="center"/>
    </xf>
    <xf numFmtId="177" fontId="5" fillId="4" borderId="155" xfId="0" applyNumberFormat="1" applyFont="1" applyFill="1" applyBorder="1" applyAlignment="1">
      <alignment horizontal="center" vertical="center"/>
    </xf>
    <xf numFmtId="177" fontId="5" fillId="4" borderId="10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156" xfId="0" applyNumberFormat="1" applyFont="1" applyFill="1" applyBorder="1" applyAlignment="1">
      <alignment horizontal="center" vertical="center"/>
    </xf>
    <xf numFmtId="177" fontId="5" fillId="4" borderId="92" xfId="0" applyNumberFormat="1" applyFont="1" applyFill="1" applyBorder="1" applyAlignment="1">
      <alignment horizontal="center" vertical="center"/>
    </xf>
    <xf numFmtId="0" fontId="4" fillId="0" borderId="15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9" xfId="0" applyFont="1" applyFill="1" applyBorder="1" applyAlignment="1">
      <alignment horizontal="center" vertical="center" wrapText="1"/>
    </xf>
    <xf numFmtId="0" fontId="4" fillId="0" borderId="10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2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/>
    </xf>
    <xf numFmtId="0" fontId="4" fillId="0" borderId="10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1" fillId="0" borderId="151" xfId="0" applyFont="1" applyBorder="1"/>
    <xf numFmtId="0" fontId="4" fillId="10" borderId="90" xfId="0" applyFont="1" applyFill="1" applyBorder="1" applyAlignment="1">
      <alignment vertical="center"/>
    </xf>
    <xf numFmtId="0" fontId="4" fillId="8" borderId="102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0" borderId="158" xfId="0" applyFont="1" applyFill="1" applyBorder="1" applyAlignment="1">
      <alignment vertical="center"/>
    </xf>
    <xf numFmtId="0" fontId="4" fillId="8" borderId="10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0" borderId="94" xfId="0" applyFont="1" applyFill="1" applyBorder="1" applyAlignment="1">
      <alignment vertical="center"/>
    </xf>
    <xf numFmtId="0" fontId="4" fillId="0" borderId="94" xfId="0" applyFont="1" applyFill="1" applyBorder="1" applyAlignment="1">
      <alignment vertical="center" wrapText="1"/>
    </xf>
    <xf numFmtId="0" fontId="4" fillId="0" borderId="158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6" borderId="6" xfId="0" applyFont="1" applyFill="1" applyBorder="1" applyAlignment="1">
      <alignment vertical="center" wrapText="1"/>
    </xf>
    <xf numFmtId="0" fontId="4" fillId="16" borderId="4" xfId="0" applyNumberFormat="1" applyFont="1" applyFill="1" applyBorder="1" applyAlignment="1">
      <alignment vertical="center" wrapText="1"/>
    </xf>
    <xf numFmtId="0" fontId="4" fillId="16" borderId="5" xfId="0" applyNumberFormat="1" applyFont="1" applyFill="1" applyBorder="1" applyAlignment="1">
      <alignment vertical="center" wrapText="1"/>
    </xf>
    <xf numFmtId="0" fontId="4" fillId="0" borderId="90" xfId="0" applyFont="1" applyFill="1" applyBorder="1" applyAlignment="1">
      <alignment vertical="center"/>
    </xf>
    <xf numFmtId="0" fontId="4" fillId="10" borderId="1" xfId="0" applyFont="1" applyFill="1" applyBorder="1" applyAlignment="1">
      <alignment horizontal="center" vertical="center"/>
    </xf>
    <xf numFmtId="0" fontId="4" fillId="10" borderId="151" xfId="0" applyFont="1" applyFill="1" applyBorder="1" applyAlignment="1">
      <alignment horizontal="center" vertical="center"/>
    </xf>
    <xf numFmtId="0" fontId="4" fillId="8" borderId="116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0" borderId="1" xfId="0" applyFont="1" applyFill="1" applyBorder="1" applyAlignment="1">
      <alignment vertical="center"/>
    </xf>
    <xf numFmtId="0" fontId="21" fillId="0" borderId="159" xfId="0" applyFont="1" applyBorder="1" applyAlignment="1">
      <alignment horizontal="right"/>
    </xf>
    <xf numFmtId="0" fontId="5" fillId="0" borderId="102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left" vertical="top"/>
    </xf>
    <xf numFmtId="0" fontId="21" fillId="0" borderId="160" xfId="0" applyFont="1" applyBorder="1" applyAlignment="1">
      <alignment horizontal="right"/>
    </xf>
    <xf numFmtId="0" fontId="5" fillId="0" borderId="9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left" vertical="top"/>
    </xf>
    <xf numFmtId="0" fontId="21" fillId="0" borderId="161" xfId="0" applyFont="1" applyBorder="1" applyAlignment="1">
      <alignment horizontal="right"/>
    </xf>
    <xf numFmtId="0" fontId="9" fillId="0" borderId="10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0" borderId="158" xfId="0" applyFont="1" applyFill="1" applyBorder="1" applyAlignment="1">
      <alignment horizontal="left" vertical="top"/>
    </xf>
    <xf numFmtId="0" fontId="21" fillId="0" borderId="162" xfId="0" applyFont="1" applyBorder="1" applyAlignment="1">
      <alignment horizontal="right"/>
    </xf>
    <xf numFmtId="0" fontId="9" fillId="0" borderId="102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0" borderId="94" xfId="0" applyFont="1" applyFill="1" applyBorder="1" applyAlignment="1">
      <alignment horizontal="center"/>
    </xf>
    <xf numFmtId="0" fontId="9" fillId="0" borderId="9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0" borderId="90" xfId="0" applyFont="1" applyFill="1" applyBorder="1" applyAlignment="1">
      <alignment horizontal="center"/>
    </xf>
    <xf numFmtId="0" fontId="5" fillId="10" borderId="158" xfId="0" applyFont="1" applyFill="1" applyBorder="1" applyAlignment="1">
      <alignment horizontal="center"/>
    </xf>
    <xf numFmtId="0" fontId="4" fillId="8" borderId="94" xfId="0" applyFont="1" applyFill="1" applyBorder="1" applyAlignment="1">
      <alignment vertical="center" wrapText="1"/>
    </xf>
    <xf numFmtId="0" fontId="5" fillId="0" borderId="94" xfId="0" applyFont="1" applyFill="1" applyBorder="1" applyAlignment="1">
      <alignment vertical="top"/>
    </xf>
    <xf numFmtId="0" fontId="4" fillId="8" borderId="158" xfId="0" applyNumberFormat="1" applyFont="1" applyFill="1" applyBorder="1" applyAlignment="1">
      <alignment vertical="center" wrapText="1"/>
    </xf>
    <xf numFmtId="0" fontId="5" fillId="0" borderId="158" xfId="0" applyFont="1" applyFill="1" applyBorder="1" applyAlignment="1">
      <alignment vertical="top"/>
    </xf>
    <xf numFmtId="0" fontId="9" fillId="0" borderId="102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0" borderId="6" xfId="0" applyFont="1" applyFill="1" applyBorder="1" applyAlignment="1">
      <alignment horizontal="center"/>
    </xf>
    <xf numFmtId="0" fontId="9" fillId="0" borderId="9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0" borderId="4" xfId="0" applyFont="1" applyFill="1" applyBorder="1" applyAlignment="1">
      <alignment horizontal="center"/>
    </xf>
    <xf numFmtId="0" fontId="9" fillId="0" borderId="10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0" borderId="5" xfId="0" applyFont="1" applyFill="1" applyBorder="1" applyAlignment="1">
      <alignment horizontal="center"/>
    </xf>
    <xf numFmtId="0" fontId="4" fillId="8" borderId="90" xfId="0" applyNumberFormat="1" applyFont="1" applyFill="1" applyBorder="1" applyAlignment="1">
      <alignment vertical="center" wrapText="1"/>
    </xf>
    <xf numFmtId="0" fontId="5" fillId="0" borderId="90" xfId="0" applyFont="1" applyFill="1" applyBorder="1" applyAlignment="1">
      <alignment vertical="top"/>
    </xf>
    <xf numFmtId="0" fontId="4" fillId="10" borderId="151" xfId="0" applyFont="1" applyFill="1" applyBorder="1" applyAlignment="1">
      <alignment vertical="center"/>
    </xf>
    <xf numFmtId="0" fontId="21" fillId="0" borderId="122" xfId="0" applyFont="1" applyBorder="1" applyAlignment="1">
      <alignment horizontal="right"/>
    </xf>
    <xf numFmtId="0" fontId="9" fillId="0" borderId="116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10" borderId="151" xfId="0" applyFont="1" applyFill="1" applyBorder="1" applyAlignment="1"/>
    <xf numFmtId="0" fontId="19" fillId="0" borderId="163" xfId="0" applyFont="1" applyFill="1" applyBorder="1" applyAlignment="1">
      <alignment horizontal="right"/>
    </xf>
    <xf numFmtId="0" fontId="23" fillId="0" borderId="1" xfId="0" applyFont="1" applyBorder="1"/>
    <xf numFmtId="0" fontId="23" fillId="0" borderId="114" xfId="0" applyFont="1" applyBorder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23" fillId="0" borderId="119" xfId="0" applyFont="1" applyBorder="1"/>
    <xf numFmtId="0" fontId="5" fillId="10" borderId="94" xfId="0" applyFont="1" applyFill="1" applyBorder="1" applyAlignment="1">
      <alignment vertical="top" wrapText="1"/>
    </xf>
    <xf numFmtId="0" fontId="5" fillId="10" borderId="90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0" borderId="158" xfId="0" applyFont="1" applyFill="1" applyBorder="1" applyAlignment="1">
      <alignment vertical="top" wrapText="1"/>
    </xf>
    <xf numFmtId="0" fontId="5" fillId="20" borderId="85" xfId="0" applyFont="1" applyFill="1" applyBorder="1" applyAlignment="1">
      <alignment horizontal="right" vertical="center"/>
    </xf>
    <xf numFmtId="0" fontId="5" fillId="10" borderId="94" xfId="0" applyFont="1" applyFill="1" applyBorder="1" applyAlignment="1">
      <alignment wrapText="1"/>
    </xf>
    <xf numFmtId="0" fontId="5" fillId="10" borderId="90" xfId="0" applyFont="1" applyFill="1" applyBorder="1" applyAlignment="1">
      <alignment wrapText="1"/>
    </xf>
    <xf numFmtId="0" fontId="5" fillId="10" borderId="158" xfId="0" applyFont="1" applyFill="1" applyBorder="1" applyAlignment="1">
      <alignment wrapText="1"/>
    </xf>
    <xf numFmtId="0" fontId="5" fillId="4" borderId="94" xfId="0" applyFont="1" applyFill="1" applyBorder="1" applyAlignment="1">
      <alignment vertical="top" wrapText="1"/>
    </xf>
    <xf numFmtId="0" fontId="5" fillId="4" borderId="158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4" borderId="90" xfId="0" applyFont="1" applyFill="1" applyBorder="1" applyAlignment="1">
      <alignment vertical="top" wrapText="1"/>
    </xf>
    <xf numFmtId="0" fontId="9" fillId="10" borderId="1" xfId="0" applyFont="1" applyFill="1" applyBorder="1" applyAlignment="1">
      <alignment wrapText="1"/>
    </xf>
    <xf numFmtId="0" fontId="5" fillId="10" borderId="1" xfId="0" applyFont="1" applyFill="1" applyBorder="1" applyAlignment="1">
      <alignment wrapText="1"/>
    </xf>
    <xf numFmtId="0" fontId="5" fillId="20" borderId="80" xfId="0" applyFont="1" applyFill="1" applyBorder="1" applyAlignment="1">
      <alignment horizontal="right" vertical="center" wrapText="1"/>
    </xf>
    <xf numFmtId="0" fontId="5" fillId="20" borderId="81" xfId="0" applyFont="1" applyFill="1" applyBorder="1" applyAlignment="1">
      <alignment horizontal="right" vertical="center" wrapText="1"/>
    </xf>
    <xf numFmtId="0" fontId="5" fillId="10" borderId="81" xfId="0" applyFont="1" applyFill="1" applyBorder="1" applyAlignment="1">
      <alignment horizontal="right" vertical="center"/>
    </xf>
    <xf numFmtId="0" fontId="23" fillId="0" borderId="148" xfId="0" applyFont="1" applyBorder="1"/>
    <xf numFmtId="0" fontId="23" fillId="21" borderId="119" xfId="0" applyFont="1" applyFill="1" applyBorder="1"/>
    <xf numFmtId="0" fontId="23" fillId="21" borderId="2" xfId="0" applyFont="1" applyFill="1" applyBorder="1"/>
    <xf numFmtId="0" fontId="5" fillId="10" borderId="88" xfId="0" applyFont="1" applyFill="1" applyBorder="1" applyAlignment="1">
      <alignment horizontal="right" vertical="center"/>
    </xf>
    <xf numFmtId="0" fontId="5" fillId="21" borderId="98" xfId="0" applyFont="1" applyFill="1" applyBorder="1" applyAlignment="1">
      <alignment horizontal="center" vertical="center" wrapText="1"/>
    </xf>
    <xf numFmtId="0" fontId="5" fillId="21" borderId="82" xfId="0" applyFont="1" applyFill="1" applyBorder="1" applyAlignment="1">
      <alignment horizontal="center" vertical="center" wrapText="1"/>
    </xf>
    <xf numFmtId="0" fontId="5" fillId="10" borderId="88" xfId="0" applyFont="1" applyFill="1" applyBorder="1" applyAlignment="1">
      <alignment horizontal="center" vertical="center"/>
    </xf>
    <xf numFmtId="0" fontId="5" fillId="10" borderId="90" xfId="0" applyFont="1" applyFill="1" applyBorder="1" applyAlignment="1">
      <alignment horizontal="right" vertical="center"/>
    </xf>
    <xf numFmtId="0" fontId="5" fillId="21" borderId="99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89" xfId="0" applyFont="1" applyFill="1" applyBorder="1" applyAlignment="1">
      <alignment horizontal="center" vertical="center" wrapText="1"/>
    </xf>
    <xf numFmtId="0" fontId="5" fillId="10" borderId="90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/>
    </xf>
    <xf numFmtId="0" fontId="5" fillId="21" borderId="85" xfId="0" applyFont="1" applyFill="1" applyBorder="1" applyAlignment="1">
      <alignment horizontal="center" vertical="center"/>
    </xf>
    <xf numFmtId="0" fontId="5" fillId="10" borderId="96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right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right" vertical="center"/>
    </xf>
    <xf numFmtId="0" fontId="5" fillId="21" borderId="104" xfId="0" applyFont="1" applyFill="1" applyBorder="1" applyAlignment="1">
      <alignment horizontal="center" vertical="center" wrapText="1"/>
    </xf>
    <xf numFmtId="0" fontId="5" fillId="21" borderId="85" xfId="0" applyFont="1" applyFill="1" applyBorder="1" applyAlignment="1">
      <alignment horizontal="center" vertical="center" wrapText="1"/>
    </xf>
    <xf numFmtId="0" fontId="5" fillId="0" borderId="96" xfId="0" applyFont="1" applyFill="1" applyBorder="1" applyAlignment="1">
      <alignment horizontal="center" vertical="center" wrapText="1"/>
    </xf>
    <xf numFmtId="0" fontId="5" fillId="10" borderId="92" xfId="0" applyFont="1" applyFill="1" applyBorder="1" applyAlignment="1">
      <alignment horizontal="right" vertical="center"/>
    </xf>
    <xf numFmtId="0" fontId="5" fillId="21" borderId="100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0" borderId="92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0" borderId="155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 wrapText="1"/>
    </xf>
    <xf numFmtId="0" fontId="5" fillId="0" borderId="82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90" xfId="0" applyFont="1" applyFill="1" applyBorder="1" applyAlignment="1">
      <alignment horizontal="center" vertical="center" wrapText="1"/>
    </xf>
    <xf numFmtId="0" fontId="5" fillId="0" borderId="104" xfId="0" applyFont="1" applyFill="1" applyBorder="1" applyAlignment="1">
      <alignment horizontal="center" vertical="center" wrapText="1"/>
    </xf>
    <xf numFmtId="0" fontId="5" fillId="0" borderId="85" xfId="0" applyFont="1" applyFill="1" applyBorder="1" applyAlignment="1">
      <alignment horizontal="center" vertical="center" wrapText="1"/>
    </xf>
    <xf numFmtId="0" fontId="5" fillId="10" borderId="86" xfId="0" applyFont="1" applyFill="1" applyBorder="1" applyAlignment="1">
      <alignment horizontal="right" vertical="center"/>
    </xf>
    <xf numFmtId="0" fontId="5" fillId="0" borderId="80" xfId="0" applyFont="1" applyFill="1" applyBorder="1" applyAlignment="1">
      <alignment horizontal="center" vertical="center" wrapText="1"/>
    </xf>
    <xf numFmtId="0" fontId="5" fillId="0" borderId="81" xfId="0" applyFont="1" applyFill="1" applyBorder="1" applyAlignment="1">
      <alignment horizontal="center" vertical="center" wrapText="1"/>
    </xf>
    <xf numFmtId="0" fontId="5" fillId="10" borderId="81" xfId="0" applyFont="1" applyFill="1" applyBorder="1" applyAlignment="1">
      <alignment horizontal="center" vertical="center"/>
    </xf>
    <xf numFmtId="0" fontId="5" fillId="10" borderId="86" xfId="0" applyFont="1" applyFill="1" applyBorder="1" applyAlignment="1">
      <alignment horizontal="center" vertical="center"/>
    </xf>
    <xf numFmtId="0" fontId="5" fillId="10" borderId="82" xfId="0" applyFont="1" applyFill="1" applyBorder="1" applyAlignment="1">
      <alignment horizontal="right" vertical="center"/>
    </xf>
    <xf numFmtId="0" fontId="5" fillId="10" borderId="4" xfId="0" applyFont="1" applyFill="1" applyBorder="1" applyAlignment="1">
      <alignment horizontal="right" vertical="center"/>
    </xf>
    <xf numFmtId="0" fontId="5" fillId="10" borderId="85" xfId="0" applyFont="1" applyFill="1" applyBorder="1" applyAlignment="1">
      <alignment horizontal="right" vertical="center"/>
    </xf>
    <xf numFmtId="0" fontId="5" fillId="20" borderId="98" xfId="0" applyFont="1" applyFill="1" applyBorder="1" applyAlignment="1">
      <alignment horizontal="center" vertical="center" wrapText="1"/>
    </xf>
    <xf numFmtId="0" fontId="5" fillId="20" borderId="82" xfId="0" applyFont="1" applyFill="1" applyBorder="1" applyAlignment="1">
      <alignment horizontal="center" vertical="center" wrapText="1"/>
    </xf>
    <xf numFmtId="0" fontId="5" fillId="20" borderId="99" xfId="0" applyFont="1" applyFill="1" applyBorder="1" applyAlignment="1">
      <alignment horizontal="center" vertical="center" wrapText="1"/>
    </xf>
    <xf numFmtId="0" fontId="5" fillId="20" borderId="89" xfId="0" applyFont="1" applyFill="1" applyBorder="1" applyAlignment="1">
      <alignment horizontal="center" vertical="center" wrapText="1"/>
    </xf>
    <xf numFmtId="0" fontId="5" fillId="20" borderId="88" xfId="0" applyFont="1" applyFill="1" applyBorder="1" applyAlignment="1">
      <alignment horizontal="center" vertical="center" wrapText="1"/>
    </xf>
    <xf numFmtId="0" fontId="5" fillId="20" borderId="104" xfId="0" applyFont="1" applyFill="1" applyBorder="1" applyAlignment="1">
      <alignment horizontal="center" vertical="center" wrapText="1"/>
    </xf>
    <xf numFmtId="0" fontId="5" fillId="20" borderId="85" xfId="0" applyFont="1" applyFill="1" applyBorder="1" applyAlignment="1">
      <alignment horizontal="center" vertical="center" wrapText="1"/>
    </xf>
    <xf numFmtId="0" fontId="5" fillId="20" borderId="96" xfId="0" applyFont="1" applyFill="1" applyBorder="1" applyAlignment="1">
      <alignment horizontal="center" vertical="center" wrapText="1"/>
    </xf>
    <xf numFmtId="0" fontId="5" fillId="10" borderId="82" xfId="0" applyFont="1" applyFill="1" applyBorder="1" applyAlignment="1">
      <alignment horizontal="center" vertical="center"/>
    </xf>
    <xf numFmtId="0" fontId="5" fillId="10" borderId="4" xfId="0" applyFont="1" applyFill="1" applyBorder="1" applyAlignment="1">
      <alignment horizontal="center" vertical="center"/>
    </xf>
    <xf numFmtId="0" fontId="5" fillId="10" borderId="85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90" xfId="0" applyFont="1" applyFill="1" applyBorder="1" applyAlignment="1">
      <alignment horizontal="center" vertical="center" wrapText="1"/>
    </xf>
    <xf numFmtId="0" fontId="5" fillId="20" borderId="80" xfId="0" applyFont="1" applyFill="1" applyBorder="1" applyAlignment="1">
      <alignment horizontal="center" vertical="center" wrapText="1"/>
    </xf>
    <xf numFmtId="0" fontId="5" fillId="20" borderId="81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4" borderId="81" xfId="0" applyNumberFormat="1" applyFont="1" applyFill="1" applyBorder="1" applyAlignment="1">
      <alignment horizontal="center" vertical="center" wrapText="1"/>
    </xf>
    <xf numFmtId="0" fontId="5" fillId="0" borderId="89" xfId="0" applyFont="1" applyFill="1" applyBorder="1" applyAlignment="1">
      <alignment horizontal="center" vertical="center" wrapText="1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96" xfId="0" applyNumberFormat="1" applyFont="1" applyFill="1" applyBorder="1" applyAlignment="1">
      <alignment horizontal="center" vertical="center" wrapText="1"/>
    </xf>
    <xf numFmtId="0" fontId="5" fillId="4" borderId="90" xfId="0" applyNumberFormat="1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 wrapText="1"/>
    </xf>
    <xf numFmtId="177" fontId="5" fillId="4" borderId="82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9" xfId="0" applyFont="1" applyFill="1" applyBorder="1" applyAlignment="1">
      <alignment horizontal="center" vertical="center" wrapText="1"/>
    </xf>
    <xf numFmtId="177" fontId="5" fillId="4" borderId="99" xfId="0" applyNumberFormat="1" applyFont="1" applyFill="1" applyBorder="1" applyAlignment="1">
      <alignment horizontal="center" vertical="center" wrapText="1"/>
    </xf>
    <xf numFmtId="177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177" fontId="5" fillId="4" borderId="104" xfId="0" applyNumberFormat="1" applyFont="1" applyFill="1" applyBorder="1" applyAlignment="1">
      <alignment horizontal="center" vertical="center" wrapText="1"/>
    </xf>
    <xf numFmtId="177" fontId="5" fillId="4" borderId="85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90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177" fontId="5" fillId="4" borderId="80" xfId="0" applyNumberFormat="1" applyFont="1" applyFill="1" applyBorder="1" applyAlignment="1">
      <alignment horizontal="center" vertical="center" wrapText="1"/>
    </xf>
    <xf numFmtId="177" fontId="5" fillId="4" borderId="81" xfId="0" applyNumberFormat="1" applyFont="1" applyFill="1" applyBorder="1" applyAlignment="1">
      <alignment horizontal="center" vertical="center" wrapText="1"/>
    </xf>
    <xf numFmtId="177" fontId="5" fillId="10" borderId="88" xfId="0" applyNumberFormat="1" applyFont="1" applyFill="1" applyBorder="1" applyAlignment="1">
      <alignment horizontal="center" vertical="center"/>
    </xf>
    <xf numFmtId="177" fontId="5" fillId="10" borderId="90" xfId="0" applyNumberFormat="1" applyFont="1" applyFill="1" applyBorder="1" applyAlignment="1">
      <alignment horizontal="center" vertical="center"/>
    </xf>
    <xf numFmtId="177" fontId="5" fillId="10" borderId="96" xfId="0" applyNumberFormat="1" applyFont="1" applyFill="1" applyBorder="1" applyAlignment="1">
      <alignment horizontal="center" vertical="center"/>
    </xf>
    <xf numFmtId="177" fontId="5" fillId="4" borderId="88" xfId="0" applyNumberFormat="1" applyFont="1" applyFill="1" applyBorder="1" applyAlignment="1">
      <alignment horizontal="center" vertical="center" wrapText="1"/>
    </xf>
    <xf numFmtId="177" fontId="5" fillId="4" borderId="96" xfId="0" applyNumberFormat="1" applyFont="1" applyFill="1" applyBorder="1" applyAlignment="1">
      <alignment horizontal="center" vertical="center" wrapText="1"/>
    </xf>
    <xf numFmtId="177" fontId="5" fillId="10" borderId="92" xfId="0" applyNumberFormat="1" applyFont="1" applyFill="1" applyBorder="1" applyAlignment="1">
      <alignment horizontal="center" vertical="center"/>
    </xf>
    <xf numFmtId="177" fontId="5" fillId="4" borderId="90" xfId="0" applyNumberFormat="1" applyFont="1" applyFill="1" applyBorder="1" applyAlignment="1">
      <alignment horizontal="center" vertical="center" wrapText="1"/>
    </xf>
    <xf numFmtId="177" fontId="5" fillId="10" borderId="81" xfId="0" applyNumberFormat="1" applyFont="1" applyFill="1" applyBorder="1" applyAlignment="1">
      <alignment horizontal="center" vertical="center"/>
    </xf>
    <xf numFmtId="177" fontId="5" fillId="10" borderId="86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6.jpeg"/><Relationship Id="rId8" Type="http://schemas.openxmlformats.org/officeDocument/2006/relationships/image" Target="../media/image65.jpeg"/><Relationship Id="rId7" Type="http://schemas.openxmlformats.org/officeDocument/2006/relationships/image" Target="../media/image64.jpeg"/><Relationship Id="rId63" Type="http://schemas.openxmlformats.org/officeDocument/2006/relationships/image" Target="../media/image119.wmf"/><Relationship Id="rId62" Type="http://schemas.openxmlformats.org/officeDocument/2006/relationships/image" Target="../media/image118.wmf"/><Relationship Id="rId61" Type="http://schemas.openxmlformats.org/officeDocument/2006/relationships/image" Target="../media/image117.wmf"/><Relationship Id="rId60" Type="http://schemas.openxmlformats.org/officeDocument/2006/relationships/image" Target="../media/image116.wmf"/><Relationship Id="rId6" Type="http://schemas.openxmlformats.org/officeDocument/2006/relationships/image" Target="../media/image63.jpeg"/><Relationship Id="rId59" Type="http://schemas.openxmlformats.org/officeDocument/2006/relationships/image" Target="../media/image115.wmf"/><Relationship Id="rId58" Type="http://schemas.openxmlformats.org/officeDocument/2006/relationships/image" Target="../media/image114.wmf"/><Relationship Id="rId57" Type="http://schemas.openxmlformats.org/officeDocument/2006/relationships/image" Target="../media/image113.wmf"/><Relationship Id="rId56" Type="http://schemas.openxmlformats.org/officeDocument/2006/relationships/image" Target="../media/image112.wmf"/><Relationship Id="rId55" Type="http://schemas.openxmlformats.org/officeDocument/2006/relationships/image" Target="../media/image111.wmf"/><Relationship Id="rId54" Type="http://schemas.openxmlformats.org/officeDocument/2006/relationships/image" Target="../media/image110.wmf"/><Relationship Id="rId53" Type="http://schemas.openxmlformats.org/officeDocument/2006/relationships/image" Target="../media/image109.wmf"/><Relationship Id="rId52" Type="http://schemas.openxmlformats.org/officeDocument/2006/relationships/image" Target="../media/image108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7.jpeg"/><Relationship Id="rId5" Type="http://schemas.openxmlformats.org/officeDocument/2006/relationships/image" Target="../media/image62.jpeg"/><Relationship Id="rId49" Type="http://schemas.openxmlformats.org/officeDocument/2006/relationships/image" Target="../media/image106.png"/><Relationship Id="rId48" Type="http://schemas.openxmlformats.org/officeDocument/2006/relationships/image" Target="../media/image105.png"/><Relationship Id="rId47" Type="http://schemas.openxmlformats.org/officeDocument/2006/relationships/image" Target="../media/image104.png"/><Relationship Id="rId46" Type="http://schemas.openxmlformats.org/officeDocument/2006/relationships/image" Target="../media/image103.png"/><Relationship Id="rId45" Type="http://schemas.openxmlformats.org/officeDocument/2006/relationships/image" Target="../media/image102.png"/><Relationship Id="rId44" Type="http://schemas.openxmlformats.org/officeDocument/2006/relationships/image" Target="../media/image101.jpeg"/><Relationship Id="rId43" Type="http://schemas.openxmlformats.org/officeDocument/2006/relationships/image" Target="../media/image100.jpeg"/><Relationship Id="rId42" Type="http://schemas.openxmlformats.org/officeDocument/2006/relationships/image" Target="../media/image99.jpeg"/><Relationship Id="rId41" Type="http://schemas.openxmlformats.org/officeDocument/2006/relationships/image" Target="../media/image98.jpeg"/><Relationship Id="rId40" Type="http://schemas.openxmlformats.org/officeDocument/2006/relationships/image" Target="../media/image97.jpeg"/><Relationship Id="rId4" Type="http://schemas.openxmlformats.org/officeDocument/2006/relationships/image" Target="../media/image61.jpeg"/><Relationship Id="rId39" Type="http://schemas.openxmlformats.org/officeDocument/2006/relationships/image" Target="../media/image96.jpeg"/><Relationship Id="rId38" Type="http://schemas.openxmlformats.org/officeDocument/2006/relationships/image" Target="../media/image95.jpeg"/><Relationship Id="rId37" Type="http://schemas.openxmlformats.org/officeDocument/2006/relationships/image" Target="../media/image94.jpeg"/><Relationship Id="rId36" Type="http://schemas.openxmlformats.org/officeDocument/2006/relationships/image" Target="../media/image93.jpeg"/><Relationship Id="rId35" Type="http://schemas.openxmlformats.org/officeDocument/2006/relationships/image" Target="../media/image92.jpeg"/><Relationship Id="rId34" Type="http://schemas.openxmlformats.org/officeDocument/2006/relationships/image" Target="../media/image91.jpeg"/><Relationship Id="rId33" Type="http://schemas.openxmlformats.org/officeDocument/2006/relationships/image" Target="../media/image90.jpeg"/><Relationship Id="rId32" Type="http://schemas.openxmlformats.org/officeDocument/2006/relationships/image" Target="../media/image89.jpeg"/><Relationship Id="rId31" Type="http://schemas.openxmlformats.org/officeDocument/2006/relationships/image" Target="../media/image88.jpeg"/><Relationship Id="rId30" Type="http://schemas.openxmlformats.org/officeDocument/2006/relationships/image" Target="../media/image87.jpeg"/><Relationship Id="rId3" Type="http://schemas.openxmlformats.org/officeDocument/2006/relationships/image" Target="../media/image60.jpeg"/><Relationship Id="rId29" Type="http://schemas.openxmlformats.org/officeDocument/2006/relationships/image" Target="../media/image86.jpeg"/><Relationship Id="rId28" Type="http://schemas.openxmlformats.org/officeDocument/2006/relationships/image" Target="../media/image85.jpeg"/><Relationship Id="rId27" Type="http://schemas.openxmlformats.org/officeDocument/2006/relationships/image" Target="../media/image84.jpeg"/><Relationship Id="rId26" Type="http://schemas.openxmlformats.org/officeDocument/2006/relationships/image" Target="../media/image83.jpeg"/><Relationship Id="rId25" Type="http://schemas.openxmlformats.org/officeDocument/2006/relationships/image" Target="../media/image82.jpeg"/><Relationship Id="rId24" Type="http://schemas.openxmlformats.org/officeDocument/2006/relationships/image" Target="../media/image81.jpeg"/><Relationship Id="rId23" Type="http://schemas.openxmlformats.org/officeDocument/2006/relationships/image" Target="../media/image80.png"/><Relationship Id="rId22" Type="http://schemas.openxmlformats.org/officeDocument/2006/relationships/image" Target="../media/image79.png"/><Relationship Id="rId21" Type="http://schemas.openxmlformats.org/officeDocument/2006/relationships/image" Target="../media/image78.png"/><Relationship Id="rId20" Type="http://schemas.openxmlformats.org/officeDocument/2006/relationships/image" Target="../media/image77.png"/><Relationship Id="rId2" Type="http://schemas.openxmlformats.org/officeDocument/2006/relationships/image" Target="../media/image59.jpeg"/><Relationship Id="rId19" Type="http://schemas.openxmlformats.org/officeDocument/2006/relationships/image" Target="../media/image76.jpeg"/><Relationship Id="rId18" Type="http://schemas.openxmlformats.org/officeDocument/2006/relationships/image" Target="../media/image75.jpeg"/><Relationship Id="rId17" Type="http://schemas.openxmlformats.org/officeDocument/2006/relationships/image" Target="../media/image74.jpeg"/><Relationship Id="rId16" Type="http://schemas.openxmlformats.org/officeDocument/2006/relationships/image" Target="../media/image73.jpeg"/><Relationship Id="rId15" Type="http://schemas.openxmlformats.org/officeDocument/2006/relationships/image" Target="../media/image72.png"/><Relationship Id="rId14" Type="http://schemas.openxmlformats.org/officeDocument/2006/relationships/image" Target="../media/image71.png"/><Relationship Id="rId13" Type="http://schemas.openxmlformats.org/officeDocument/2006/relationships/image" Target="../media/image70.jpeg"/><Relationship Id="rId12" Type="http://schemas.openxmlformats.org/officeDocument/2006/relationships/image" Target="../media/image69.jpeg"/><Relationship Id="rId11" Type="http://schemas.openxmlformats.org/officeDocument/2006/relationships/image" Target="../media/image68.jpeg"/><Relationship Id="rId10" Type="http://schemas.openxmlformats.org/officeDocument/2006/relationships/image" Target="../media/image67.jpeg"/><Relationship Id="rId1" Type="http://schemas.openxmlformats.org/officeDocument/2006/relationships/image" Target="../media/image58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57.jpeg"/><Relationship Id="rId7" Type="http://schemas.openxmlformats.org/officeDocument/2006/relationships/image" Target="../media/image56.jpeg"/><Relationship Id="rId6" Type="http://schemas.openxmlformats.org/officeDocument/2006/relationships/image" Target="../media/image55.jpeg"/><Relationship Id="rId5" Type="http://schemas.openxmlformats.org/officeDocument/2006/relationships/image" Target="../media/image54.jpeg"/><Relationship Id="rId4" Type="http://schemas.openxmlformats.org/officeDocument/2006/relationships/image" Target="../media/image53.jpeg"/><Relationship Id="rId3" Type="http://schemas.openxmlformats.org/officeDocument/2006/relationships/image" Target="../media/image52.jpeg"/><Relationship Id="rId2" Type="http://schemas.openxmlformats.org/officeDocument/2006/relationships/image" Target="../media/image51.jpeg"/><Relationship Id="rId11" Type="http://schemas.openxmlformats.org/officeDocument/2006/relationships/image" Target="../media/image39.jpeg"/><Relationship Id="rId10" Type="http://schemas.openxmlformats.org/officeDocument/2006/relationships/image" Target="../media/image49.wmf"/><Relationship Id="rId1" Type="http://schemas.openxmlformats.org/officeDocument/2006/relationships/image" Target="../media/image50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6.jpeg"/><Relationship Id="rId8" Type="http://schemas.openxmlformats.org/officeDocument/2006/relationships/image" Target="../media/image65.jpeg"/><Relationship Id="rId7" Type="http://schemas.openxmlformats.org/officeDocument/2006/relationships/image" Target="../media/image64.jpeg"/><Relationship Id="rId63" Type="http://schemas.openxmlformats.org/officeDocument/2006/relationships/image" Target="../media/image119.wmf"/><Relationship Id="rId62" Type="http://schemas.openxmlformats.org/officeDocument/2006/relationships/image" Target="../media/image118.wmf"/><Relationship Id="rId61" Type="http://schemas.openxmlformats.org/officeDocument/2006/relationships/image" Target="../media/image117.wmf"/><Relationship Id="rId60" Type="http://schemas.openxmlformats.org/officeDocument/2006/relationships/image" Target="../media/image116.wmf"/><Relationship Id="rId6" Type="http://schemas.openxmlformats.org/officeDocument/2006/relationships/image" Target="../media/image63.jpeg"/><Relationship Id="rId59" Type="http://schemas.openxmlformats.org/officeDocument/2006/relationships/image" Target="../media/image115.wmf"/><Relationship Id="rId58" Type="http://schemas.openxmlformats.org/officeDocument/2006/relationships/image" Target="../media/image114.wmf"/><Relationship Id="rId57" Type="http://schemas.openxmlformats.org/officeDocument/2006/relationships/image" Target="../media/image113.wmf"/><Relationship Id="rId56" Type="http://schemas.openxmlformats.org/officeDocument/2006/relationships/image" Target="../media/image112.wmf"/><Relationship Id="rId55" Type="http://schemas.openxmlformats.org/officeDocument/2006/relationships/image" Target="../media/image111.wmf"/><Relationship Id="rId54" Type="http://schemas.openxmlformats.org/officeDocument/2006/relationships/image" Target="../media/image110.wmf"/><Relationship Id="rId53" Type="http://schemas.openxmlformats.org/officeDocument/2006/relationships/image" Target="../media/image109.wmf"/><Relationship Id="rId52" Type="http://schemas.openxmlformats.org/officeDocument/2006/relationships/image" Target="../media/image108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7.jpeg"/><Relationship Id="rId5" Type="http://schemas.openxmlformats.org/officeDocument/2006/relationships/image" Target="../media/image62.jpeg"/><Relationship Id="rId49" Type="http://schemas.openxmlformats.org/officeDocument/2006/relationships/image" Target="../media/image106.png"/><Relationship Id="rId48" Type="http://schemas.openxmlformats.org/officeDocument/2006/relationships/image" Target="../media/image105.png"/><Relationship Id="rId47" Type="http://schemas.openxmlformats.org/officeDocument/2006/relationships/image" Target="../media/image104.png"/><Relationship Id="rId46" Type="http://schemas.openxmlformats.org/officeDocument/2006/relationships/image" Target="../media/image103.png"/><Relationship Id="rId45" Type="http://schemas.openxmlformats.org/officeDocument/2006/relationships/image" Target="../media/image102.png"/><Relationship Id="rId44" Type="http://schemas.openxmlformats.org/officeDocument/2006/relationships/image" Target="../media/image101.jpeg"/><Relationship Id="rId43" Type="http://schemas.openxmlformats.org/officeDocument/2006/relationships/image" Target="../media/image100.jpeg"/><Relationship Id="rId42" Type="http://schemas.openxmlformats.org/officeDocument/2006/relationships/image" Target="../media/image99.jpeg"/><Relationship Id="rId41" Type="http://schemas.openxmlformats.org/officeDocument/2006/relationships/image" Target="../media/image98.jpeg"/><Relationship Id="rId40" Type="http://schemas.openxmlformats.org/officeDocument/2006/relationships/image" Target="../media/image97.jpeg"/><Relationship Id="rId4" Type="http://schemas.openxmlformats.org/officeDocument/2006/relationships/image" Target="../media/image61.jpeg"/><Relationship Id="rId39" Type="http://schemas.openxmlformats.org/officeDocument/2006/relationships/image" Target="../media/image96.jpeg"/><Relationship Id="rId38" Type="http://schemas.openxmlformats.org/officeDocument/2006/relationships/image" Target="../media/image95.jpeg"/><Relationship Id="rId37" Type="http://schemas.openxmlformats.org/officeDocument/2006/relationships/image" Target="../media/image94.jpeg"/><Relationship Id="rId36" Type="http://schemas.openxmlformats.org/officeDocument/2006/relationships/image" Target="../media/image93.jpeg"/><Relationship Id="rId35" Type="http://schemas.openxmlformats.org/officeDocument/2006/relationships/image" Target="../media/image92.jpeg"/><Relationship Id="rId34" Type="http://schemas.openxmlformats.org/officeDocument/2006/relationships/image" Target="../media/image91.jpeg"/><Relationship Id="rId33" Type="http://schemas.openxmlformats.org/officeDocument/2006/relationships/image" Target="../media/image90.jpeg"/><Relationship Id="rId32" Type="http://schemas.openxmlformats.org/officeDocument/2006/relationships/image" Target="../media/image89.jpeg"/><Relationship Id="rId31" Type="http://schemas.openxmlformats.org/officeDocument/2006/relationships/image" Target="../media/image88.jpeg"/><Relationship Id="rId30" Type="http://schemas.openxmlformats.org/officeDocument/2006/relationships/image" Target="../media/image87.jpeg"/><Relationship Id="rId3" Type="http://schemas.openxmlformats.org/officeDocument/2006/relationships/image" Target="../media/image60.jpeg"/><Relationship Id="rId29" Type="http://schemas.openxmlformats.org/officeDocument/2006/relationships/image" Target="../media/image86.jpeg"/><Relationship Id="rId28" Type="http://schemas.openxmlformats.org/officeDocument/2006/relationships/image" Target="../media/image85.jpeg"/><Relationship Id="rId27" Type="http://schemas.openxmlformats.org/officeDocument/2006/relationships/image" Target="../media/image84.jpeg"/><Relationship Id="rId26" Type="http://schemas.openxmlformats.org/officeDocument/2006/relationships/image" Target="../media/image83.jpeg"/><Relationship Id="rId25" Type="http://schemas.openxmlformats.org/officeDocument/2006/relationships/image" Target="../media/image82.jpeg"/><Relationship Id="rId24" Type="http://schemas.openxmlformats.org/officeDocument/2006/relationships/image" Target="../media/image81.jpeg"/><Relationship Id="rId23" Type="http://schemas.openxmlformats.org/officeDocument/2006/relationships/image" Target="../media/image80.png"/><Relationship Id="rId22" Type="http://schemas.openxmlformats.org/officeDocument/2006/relationships/image" Target="../media/image79.png"/><Relationship Id="rId21" Type="http://schemas.openxmlformats.org/officeDocument/2006/relationships/image" Target="../media/image78.png"/><Relationship Id="rId20" Type="http://schemas.openxmlformats.org/officeDocument/2006/relationships/image" Target="../media/image77.png"/><Relationship Id="rId2" Type="http://schemas.openxmlformats.org/officeDocument/2006/relationships/image" Target="../media/image59.jpeg"/><Relationship Id="rId19" Type="http://schemas.openxmlformats.org/officeDocument/2006/relationships/image" Target="../media/image76.jpeg"/><Relationship Id="rId18" Type="http://schemas.openxmlformats.org/officeDocument/2006/relationships/image" Target="../media/image75.jpeg"/><Relationship Id="rId17" Type="http://schemas.openxmlformats.org/officeDocument/2006/relationships/image" Target="../media/image74.jpeg"/><Relationship Id="rId16" Type="http://schemas.openxmlformats.org/officeDocument/2006/relationships/image" Target="../media/image73.jpeg"/><Relationship Id="rId15" Type="http://schemas.openxmlformats.org/officeDocument/2006/relationships/image" Target="../media/image72.png"/><Relationship Id="rId14" Type="http://schemas.openxmlformats.org/officeDocument/2006/relationships/image" Target="../media/image71.png"/><Relationship Id="rId13" Type="http://schemas.openxmlformats.org/officeDocument/2006/relationships/image" Target="../media/image70.jpeg"/><Relationship Id="rId12" Type="http://schemas.openxmlformats.org/officeDocument/2006/relationships/image" Target="../media/image69.jpeg"/><Relationship Id="rId11" Type="http://schemas.openxmlformats.org/officeDocument/2006/relationships/image" Target="../media/image68.jpeg"/><Relationship Id="rId10" Type="http://schemas.openxmlformats.org/officeDocument/2006/relationships/image" Target="../media/image67.jpeg"/><Relationship Id="rId1" Type="http://schemas.openxmlformats.org/officeDocument/2006/relationships/image" Target="../media/image58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B17" sqref="BB17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1" width="5.625" style="439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57"/>
  </cols>
  <sheetData>
    <row r="1" ht="28.5" spans="1:62">
      <c r="A1" s="239" t="s">
        <v>0</v>
      </c>
      <c r="BH1" s="517"/>
      <c r="BI1" s="517"/>
      <c r="BJ1" s="517"/>
    </row>
    <row r="2" ht="60" customHeight="1" spans="6:83">
      <c r="F2" s="489" t="s">
        <v>1</v>
      </c>
      <c r="G2" s="595"/>
      <c r="H2" s="595"/>
      <c r="I2" s="595"/>
      <c r="J2" s="595"/>
      <c r="K2" s="595"/>
      <c r="L2" s="489" t="s">
        <v>1</v>
      </c>
      <c r="M2" s="595"/>
      <c r="N2" s="595"/>
      <c r="O2" s="595"/>
      <c r="P2" s="595"/>
      <c r="Q2" s="701"/>
      <c r="R2" s="489" t="s">
        <v>2</v>
      </c>
      <c r="S2" s="595"/>
      <c r="T2" s="595"/>
      <c r="U2" s="595"/>
      <c r="V2" s="595"/>
      <c r="W2" s="701"/>
      <c r="X2" s="496" t="s">
        <v>3</v>
      </c>
      <c r="Y2" s="718"/>
      <c r="Z2" s="718"/>
      <c r="AA2" s="718"/>
      <c r="AB2" s="718"/>
      <c r="AC2" s="730"/>
      <c r="AD2" s="497" t="s">
        <v>4</v>
      </c>
      <c r="AE2" s="731"/>
      <c r="AF2" s="731"/>
      <c r="AG2" s="731"/>
      <c r="AH2" s="731"/>
      <c r="AI2" s="732"/>
      <c r="AJ2" s="497" t="s">
        <v>5</v>
      </c>
      <c r="AK2" s="731"/>
      <c r="AL2" s="731"/>
      <c r="AM2" s="731"/>
      <c r="AN2" s="731"/>
      <c r="AO2" s="732"/>
      <c r="AP2" s="497" t="s">
        <v>6</v>
      </c>
      <c r="AQ2" s="748"/>
      <c r="AR2" s="748"/>
      <c r="AS2" s="748"/>
      <c r="AT2" s="748"/>
      <c r="AU2" s="749"/>
      <c r="AV2" s="497" t="s">
        <v>7</v>
      </c>
      <c r="AW2" s="748"/>
      <c r="AX2" s="748"/>
      <c r="AY2" s="748"/>
      <c r="AZ2" s="748"/>
      <c r="BA2" s="749"/>
      <c r="BB2" s="497" t="s">
        <v>8</v>
      </c>
      <c r="BC2" s="731"/>
      <c r="BD2" s="731"/>
      <c r="BE2" s="731"/>
      <c r="BF2" s="731"/>
      <c r="BG2" s="732"/>
      <c r="BH2" s="489" t="s">
        <v>9</v>
      </c>
      <c r="BI2" s="595"/>
      <c r="BJ2" s="595"/>
      <c r="BK2" s="595"/>
      <c r="BL2" s="595"/>
      <c r="BM2" s="701"/>
      <c r="BN2" s="489" t="s">
        <v>0</v>
      </c>
      <c r="BO2" s="595"/>
      <c r="BP2" s="595"/>
      <c r="BQ2" s="595"/>
      <c r="BR2" s="595"/>
      <c r="BS2" s="701"/>
      <c r="BT2" s="489" t="s">
        <v>10</v>
      </c>
      <c r="BU2" s="595"/>
      <c r="BV2" s="595"/>
      <c r="BW2" s="595"/>
      <c r="BX2" s="595"/>
      <c r="BY2" s="701"/>
      <c r="BZ2" s="497" t="s">
        <v>11</v>
      </c>
      <c r="CA2" s="731"/>
      <c r="CB2" s="731"/>
      <c r="CC2" s="731"/>
      <c r="CD2" s="731"/>
      <c r="CE2" s="732"/>
    </row>
    <row r="3" s="657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5" t="s">
        <v>16</v>
      </c>
      <c r="M3" s="658" t="s">
        <v>17</v>
      </c>
      <c r="N3" s="658" t="s">
        <v>18</v>
      </c>
      <c r="O3" s="658" t="s">
        <v>19</v>
      </c>
      <c r="P3" s="658" t="s">
        <v>20</v>
      </c>
      <c r="Q3" s="934" t="s">
        <v>21</v>
      </c>
      <c r="R3" s="935" t="s">
        <v>16</v>
      </c>
      <c r="S3" s="936" t="s">
        <v>17</v>
      </c>
      <c r="T3" s="936" t="s">
        <v>18</v>
      </c>
      <c r="U3" s="936" t="s">
        <v>19</v>
      </c>
      <c r="V3" s="936" t="s">
        <v>20</v>
      </c>
      <c r="W3" s="934" t="s">
        <v>21</v>
      </c>
      <c r="X3" s="935" t="s">
        <v>16</v>
      </c>
      <c r="Y3" s="936" t="s">
        <v>17</v>
      </c>
      <c r="Z3" s="936" t="s">
        <v>18</v>
      </c>
      <c r="AA3" s="936" t="s">
        <v>19</v>
      </c>
      <c r="AB3" s="936" t="s">
        <v>20</v>
      </c>
      <c r="AC3" s="934" t="s">
        <v>21</v>
      </c>
      <c r="AD3" s="915" t="s">
        <v>16</v>
      </c>
      <c r="AE3" s="658" t="s">
        <v>17</v>
      </c>
      <c r="AF3" s="658" t="s">
        <v>18</v>
      </c>
      <c r="AG3" s="658" t="s">
        <v>19</v>
      </c>
      <c r="AH3" s="658" t="s">
        <v>20</v>
      </c>
      <c r="AI3" s="934" t="s">
        <v>21</v>
      </c>
      <c r="AJ3" s="915" t="s">
        <v>16</v>
      </c>
      <c r="AK3" s="658" t="s">
        <v>17</v>
      </c>
      <c r="AL3" s="658" t="s">
        <v>18</v>
      </c>
      <c r="AM3" s="658" t="s">
        <v>19</v>
      </c>
      <c r="AN3" s="658" t="s">
        <v>20</v>
      </c>
      <c r="AO3" s="934" t="s">
        <v>21</v>
      </c>
      <c r="AP3" s="935" t="s">
        <v>16</v>
      </c>
      <c r="AQ3" s="936" t="s">
        <v>17</v>
      </c>
      <c r="AR3" s="936" t="s">
        <v>18</v>
      </c>
      <c r="AS3" s="936" t="s">
        <v>19</v>
      </c>
      <c r="AT3" s="936" t="s">
        <v>20</v>
      </c>
      <c r="AU3" s="934" t="s">
        <v>21</v>
      </c>
      <c r="AV3" s="935" t="s">
        <v>16</v>
      </c>
      <c r="AW3" s="936" t="s">
        <v>17</v>
      </c>
      <c r="AX3" s="936" t="s">
        <v>18</v>
      </c>
      <c r="AY3" s="936" t="s">
        <v>19</v>
      </c>
      <c r="AZ3" s="936" t="s">
        <v>20</v>
      </c>
      <c r="BA3" s="934" t="s">
        <v>21</v>
      </c>
      <c r="BB3" s="935" t="s">
        <v>16</v>
      </c>
      <c r="BC3" s="936" t="s">
        <v>17</v>
      </c>
      <c r="BD3" s="936" t="s">
        <v>18</v>
      </c>
      <c r="BE3" s="936" t="s">
        <v>19</v>
      </c>
      <c r="BF3" s="936" t="s">
        <v>20</v>
      </c>
      <c r="BG3" s="934" t="s">
        <v>21</v>
      </c>
      <c r="BH3" s="915" t="s">
        <v>16</v>
      </c>
      <c r="BI3" s="658" t="s">
        <v>17</v>
      </c>
      <c r="BJ3" s="658" t="s">
        <v>18</v>
      </c>
      <c r="BK3" s="658" t="s">
        <v>19</v>
      </c>
      <c r="BL3" s="658" t="s">
        <v>20</v>
      </c>
      <c r="BM3" s="934" t="s">
        <v>21</v>
      </c>
      <c r="BN3" s="915" t="s">
        <v>16</v>
      </c>
      <c r="BO3" s="658" t="s">
        <v>17</v>
      </c>
      <c r="BP3" s="658" t="s">
        <v>18</v>
      </c>
      <c r="BQ3" s="658" t="s">
        <v>19</v>
      </c>
      <c r="BR3" s="658" t="s">
        <v>20</v>
      </c>
      <c r="BS3" s="934" t="s">
        <v>21</v>
      </c>
      <c r="BT3" s="915" t="s">
        <v>16</v>
      </c>
      <c r="BU3" s="658" t="s">
        <v>17</v>
      </c>
      <c r="BV3" s="658" t="s">
        <v>18</v>
      </c>
      <c r="BW3" s="658" t="s">
        <v>19</v>
      </c>
      <c r="BX3" s="658" t="s">
        <v>20</v>
      </c>
      <c r="BY3" s="934" t="s">
        <v>21</v>
      </c>
      <c r="BZ3" s="935" t="s">
        <v>16</v>
      </c>
      <c r="CA3" s="936" t="s">
        <v>17</v>
      </c>
      <c r="CB3" s="936" t="s">
        <v>18</v>
      </c>
      <c r="CC3" s="936" t="s">
        <v>19</v>
      </c>
      <c r="CD3" s="936" t="s">
        <v>20</v>
      </c>
      <c r="CE3" s="934" t="s">
        <v>21</v>
      </c>
    </row>
    <row r="4" ht="30" customHeight="1" spans="2:83">
      <c r="B4" s="557" t="s">
        <v>22</v>
      </c>
      <c r="C4" s="557"/>
      <c r="D4" s="548" t="s">
        <v>23</v>
      </c>
      <c r="E4" s="549" t="s">
        <v>24</v>
      </c>
      <c r="F4" s="909" t="s">
        <v>25</v>
      </c>
      <c r="G4" s="909" t="s">
        <v>26</v>
      </c>
      <c r="H4" s="909" t="s">
        <v>27</v>
      </c>
      <c r="I4" s="909" t="s">
        <v>28</v>
      </c>
      <c r="J4" s="909" t="s">
        <v>29</v>
      </c>
      <c r="K4" s="916"/>
      <c r="L4" s="685"/>
      <c r="M4" s="686"/>
      <c r="N4" s="686"/>
      <c r="O4" s="686"/>
      <c r="P4" s="686"/>
      <c r="Q4" s="937"/>
      <c r="R4" s="938"/>
      <c r="S4" s="939"/>
      <c r="T4" s="939"/>
      <c r="U4" s="939"/>
      <c r="V4" s="939"/>
      <c r="W4" s="940"/>
      <c r="X4" s="938"/>
      <c r="Y4" s="939"/>
      <c r="Z4" s="939"/>
      <c r="AA4" s="939"/>
      <c r="AB4" s="939"/>
      <c r="AC4" s="940"/>
      <c r="AD4" s="685"/>
      <c r="AE4" s="686"/>
      <c r="AF4" s="686"/>
      <c r="AG4" s="686"/>
      <c r="AH4" s="686"/>
      <c r="AI4" s="937"/>
      <c r="AJ4" s="685"/>
      <c r="AK4" s="686"/>
      <c r="AL4" s="686"/>
      <c r="AM4" s="686"/>
      <c r="AN4" s="686"/>
      <c r="AO4" s="937"/>
      <c r="AP4" s="979"/>
      <c r="AQ4" s="980"/>
      <c r="AR4" s="980"/>
      <c r="AS4" s="980"/>
      <c r="AT4" s="980"/>
      <c r="AU4" s="940"/>
      <c r="AV4" s="979"/>
      <c r="AW4" s="980"/>
      <c r="AX4" s="980"/>
      <c r="AY4" s="980"/>
      <c r="AZ4" s="980"/>
      <c r="BA4" s="940"/>
      <c r="BB4" s="979"/>
      <c r="BC4" s="980"/>
      <c r="BD4" s="980"/>
      <c r="BE4" s="980"/>
      <c r="BF4" s="980"/>
      <c r="BG4" s="940"/>
      <c r="BH4" s="780">
        <f t="shared" ref="BH4:BH27" si="0">IF($A$1="补货",L4+R4+X4,L4)</f>
        <v>0</v>
      </c>
      <c r="BI4" s="781">
        <f t="shared" ref="BI4:BI27" si="1">IF($A$1="补货",M4+S4+Y4,M4)</f>
        <v>0</v>
      </c>
      <c r="BJ4" s="781">
        <f t="shared" ref="BJ4:BJ27" si="2">IF($A$1="补货",N4+T4+Z4,N4)</f>
        <v>0</v>
      </c>
      <c r="BK4" s="781">
        <f t="shared" ref="BK4:BK27" si="3">IF($A$1="补货",O4+U4+AA4,O4)</f>
        <v>0</v>
      </c>
      <c r="BL4" s="781">
        <f t="shared" ref="BL4:BL27" si="4">IF($A$1="补货",P4+V4+AB4,P4)</f>
        <v>0</v>
      </c>
      <c r="BM4" s="940"/>
      <c r="BN4" s="963"/>
      <c r="BO4" s="964"/>
      <c r="BP4" s="964"/>
      <c r="BQ4" s="964"/>
      <c r="BR4" s="964"/>
      <c r="BS4" s="940"/>
      <c r="BT4" s="780">
        <f>BH4+BN4</f>
        <v>0</v>
      </c>
      <c r="BU4" s="796">
        <f t="shared" ref="BU4:BY19" si="5">BI4+BO4</f>
        <v>0</v>
      </c>
      <c r="BV4" s="796">
        <f t="shared" si="5"/>
        <v>0</v>
      </c>
      <c r="BW4" s="796">
        <f t="shared" si="5"/>
        <v>0</v>
      </c>
      <c r="BX4" s="796">
        <f t="shared" si="5"/>
        <v>0</v>
      </c>
      <c r="BY4" s="940"/>
      <c r="BZ4" s="1006" t="str">
        <f>IF(BB4&lt;&gt;0,BT4/BB4*7,"-")</f>
        <v>-</v>
      </c>
      <c r="CA4" s="1007" t="str">
        <f t="shared" ref="CA4:CE19" si="6">IF(BC4&lt;&gt;0,BU4/BC4*7,"-")</f>
        <v>-</v>
      </c>
      <c r="CB4" s="1007" t="str">
        <f t="shared" si="6"/>
        <v>-</v>
      </c>
      <c r="CC4" s="1007" t="str">
        <f t="shared" si="6"/>
        <v>-</v>
      </c>
      <c r="CD4" s="1007" t="str">
        <f t="shared" si="6"/>
        <v>-</v>
      </c>
      <c r="CE4" s="1023" t="str">
        <f t="shared" si="6"/>
        <v>-</v>
      </c>
    </row>
    <row r="5" ht="30" customHeight="1" spans="2:83">
      <c r="B5" s="546"/>
      <c r="C5" s="546"/>
      <c r="D5" s="548" t="s">
        <v>30</v>
      </c>
      <c r="E5" s="549" t="s">
        <v>31</v>
      </c>
      <c r="F5" s="910" t="s">
        <v>32</v>
      </c>
      <c r="G5" s="910" t="s">
        <v>33</v>
      </c>
      <c r="H5" s="910" t="s">
        <v>34</v>
      </c>
      <c r="I5" s="910" t="s">
        <v>35</v>
      </c>
      <c r="J5" s="910" t="s">
        <v>36</v>
      </c>
      <c r="K5" s="917"/>
      <c r="L5" s="501"/>
      <c r="M5" s="918"/>
      <c r="N5" s="918"/>
      <c r="O5" s="918"/>
      <c r="P5" s="918"/>
      <c r="Q5" s="941"/>
      <c r="R5" s="942"/>
      <c r="S5" s="943"/>
      <c r="T5" s="944"/>
      <c r="U5" s="943"/>
      <c r="V5" s="943"/>
      <c r="W5" s="945"/>
      <c r="X5" s="942"/>
      <c r="Y5" s="943"/>
      <c r="Z5" s="944"/>
      <c r="AA5" s="943"/>
      <c r="AB5" s="943"/>
      <c r="AC5" s="945"/>
      <c r="AD5" s="501"/>
      <c r="AE5" s="918"/>
      <c r="AF5" s="918"/>
      <c r="AG5" s="918"/>
      <c r="AH5" s="918"/>
      <c r="AI5" s="941"/>
      <c r="AJ5" s="501"/>
      <c r="AK5" s="918"/>
      <c r="AL5" s="918"/>
      <c r="AM5" s="918"/>
      <c r="AN5" s="918"/>
      <c r="AO5" s="941"/>
      <c r="AP5" s="981"/>
      <c r="AQ5" s="755"/>
      <c r="AR5" s="982"/>
      <c r="AS5" s="755"/>
      <c r="AT5" s="755"/>
      <c r="AU5" s="945"/>
      <c r="AV5" s="981"/>
      <c r="AW5" s="755"/>
      <c r="AX5" s="982"/>
      <c r="AY5" s="755"/>
      <c r="AZ5" s="755"/>
      <c r="BA5" s="945"/>
      <c r="BB5" s="981"/>
      <c r="BC5" s="755"/>
      <c r="BD5" s="982"/>
      <c r="BE5" s="755"/>
      <c r="BF5" s="755"/>
      <c r="BG5" s="945"/>
      <c r="BH5" s="782">
        <f t="shared" si="0"/>
        <v>0</v>
      </c>
      <c r="BI5" s="994">
        <f t="shared" si="1"/>
        <v>0</v>
      </c>
      <c r="BJ5" s="995">
        <f t="shared" si="2"/>
        <v>0</v>
      </c>
      <c r="BK5" s="994">
        <f t="shared" si="3"/>
        <v>0</v>
      </c>
      <c r="BL5" s="994">
        <f t="shared" si="4"/>
        <v>0</v>
      </c>
      <c r="BM5" s="945"/>
      <c r="BN5" s="966"/>
      <c r="BO5" s="475"/>
      <c r="BP5" s="1001"/>
      <c r="BQ5" s="475"/>
      <c r="BR5" s="475"/>
      <c r="BS5" s="945"/>
      <c r="BT5" s="797">
        <f t="shared" ref="BT5:BY30" si="7">BH5+BN5</f>
        <v>0</v>
      </c>
      <c r="BU5" s="1008">
        <f t="shared" si="5"/>
        <v>0</v>
      </c>
      <c r="BV5" s="1009">
        <f t="shared" si="5"/>
        <v>0</v>
      </c>
      <c r="BW5" s="1008">
        <f t="shared" si="5"/>
        <v>0</v>
      </c>
      <c r="BX5" s="1008">
        <f t="shared" si="5"/>
        <v>0</v>
      </c>
      <c r="BY5" s="945"/>
      <c r="BZ5" s="1010" t="str">
        <f t="shared" ref="BZ5:CE30" si="8">IF(BB5&lt;&gt;0,BT5/BB5*7,"-")</f>
        <v>-</v>
      </c>
      <c r="CA5" s="815" t="str">
        <f t="shared" si="6"/>
        <v>-</v>
      </c>
      <c r="CB5" s="1011" t="str">
        <f t="shared" si="6"/>
        <v>-</v>
      </c>
      <c r="CC5" s="815" t="str">
        <f t="shared" si="6"/>
        <v>-</v>
      </c>
      <c r="CD5" s="815" t="str">
        <f t="shared" si="6"/>
        <v>-</v>
      </c>
      <c r="CE5" s="1024" t="str">
        <f t="shared" si="6"/>
        <v>-</v>
      </c>
    </row>
    <row r="6" ht="30" customHeight="1" spans="2:83">
      <c r="B6" s="560"/>
      <c r="C6" s="560"/>
      <c r="D6" s="548" t="s">
        <v>37</v>
      </c>
      <c r="E6" s="549" t="s">
        <v>38</v>
      </c>
      <c r="F6" s="911" t="s">
        <v>39</v>
      </c>
      <c r="G6" s="911" t="s">
        <v>40</v>
      </c>
      <c r="H6" s="911" t="s">
        <v>41</v>
      </c>
      <c r="I6" s="919" t="s">
        <v>42</v>
      </c>
      <c r="J6" s="919" t="s">
        <v>43</v>
      </c>
      <c r="K6" s="920"/>
      <c r="L6" s="512"/>
      <c r="M6" s="921"/>
      <c r="N6" s="921"/>
      <c r="O6" s="921"/>
      <c r="P6" s="921"/>
      <c r="Q6" s="946"/>
      <c r="R6" s="947"/>
      <c r="S6" s="948"/>
      <c r="T6" s="948"/>
      <c r="U6" s="948"/>
      <c r="V6" s="948"/>
      <c r="W6" s="949"/>
      <c r="X6" s="947"/>
      <c r="Y6" s="948"/>
      <c r="Z6" s="948"/>
      <c r="AA6" s="948"/>
      <c r="AB6" s="948"/>
      <c r="AC6" s="949"/>
      <c r="AD6" s="512"/>
      <c r="AE6" s="921"/>
      <c r="AF6" s="921"/>
      <c r="AG6" s="921"/>
      <c r="AH6" s="921"/>
      <c r="AI6" s="946"/>
      <c r="AJ6" s="512"/>
      <c r="AK6" s="921"/>
      <c r="AL6" s="921"/>
      <c r="AM6" s="921"/>
      <c r="AN6" s="921"/>
      <c r="AO6" s="946"/>
      <c r="AP6" s="514"/>
      <c r="AQ6" s="760"/>
      <c r="AR6" s="760"/>
      <c r="AS6" s="760"/>
      <c r="AT6" s="760"/>
      <c r="AU6" s="949"/>
      <c r="AV6" s="514"/>
      <c r="AW6" s="760"/>
      <c r="AX6" s="760"/>
      <c r="AY6" s="760"/>
      <c r="AZ6" s="760"/>
      <c r="BA6" s="949"/>
      <c r="BB6" s="514"/>
      <c r="BC6" s="760"/>
      <c r="BD6" s="760"/>
      <c r="BE6" s="760"/>
      <c r="BF6" s="760"/>
      <c r="BG6" s="949"/>
      <c r="BH6" s="533">
        <f t="shared" si="0"/>
        <v>0</v>
      </c>
      <c r="BI6" s="996">
        <f t="shared" si="1"/>
        <v>0</v>
      </c>
      <c r="BJ6" s="996">
        <f t="shared" si="2"/>
        <v>0</v>
      </c>
      <c r="BK6" s="996">
        <f t="shared" si="3"/>
        <v>0</v>
      </c>
      <c r="BL6" s="996">
        <f t="shared" si="4"/>
        <v>0</v>
      </c>
      <c r="BM6" s="949"/>
      <c r="BN6" s="513"/>
      <c r="BO6" s="484"/>
      <c r="BP6" s="484"/>
      <c r="BQ6" s="484"/>
      <c r="BR6" s="484"/>
      <c r="BS6" s="949"/>
      <c r="BT6" s="534">
        <f t="shared" si="7"/>
        <v>0</v>
      </c>
      <c r="BU6" s="1012">
        <f t="shared" si="5"/>
        <v>0</v>
      </c>
      <c r="BV6" s="1012">
        <f t="shared" si="5"/>
        <v>0</v>
      </c>
      <c r="BW6" s="1012">
        <f t="shared" si="5"/>
        <v>0</v>
      </c>
      <c r="BX6" s="1012">
        <f t="shared" si="5"/>
        <v>0</v>
      </c>
      <c r="BY6" s="949"/>
      <c r="BZ6" s="818" t="str">
        <f t="shared" si="8"/>
        <v>-</v>
      </c>
      <c r="CA6" s="819" t="str">
        <f t="shared" si="6"/>
        <v>-</v>
      </c>
      <c r="CB6" s="819" t="str">
        <f t="shared" si="6"/>
        <v>-</v>
      </c>
      <c r="CC6" s="819" t="str">
        <f t="shared" si="6"/>
        <v>-</v>
      </c>
      <c r="CD6" s="819" t="str">
        <f t="shared" si="6"/>
        <v>-</v>
      </c>
      <c r="CE6" s="1025" t="str">
        <f t="shared" si="6"/>
        <v>-</v>
      </c>
    </row>
    <row r="7" ht="30" customHeight="1" spans="2:83">
      <c r="B7" s="557" t="s">
        <v>44</v>
      </c>
      <c r="C7" s="557"/>
      <c r="D7" s="548" t="s">
        <v>45</v>
      </c>
      <c r="E7" s="549" t="s">
        <v>46</v>
      </c>
      <c r="F7" s="912" t="s">
        <v>47</v>
      </c>
      <c r="G7" s="912" t="s">
        <v>48</v>
      </c>
      <c r="H7" s="912" t="s">
        <v>49</v>
      </c>
      <c r="I7" s="912" t="s">
        <v>50</v>
      </c>
      <c r="J7" s="909" t="s">
        <v>51</v>
      </c>
      <c r="K7" s="922"/>
      <c r="L7" s="685"/>
      <c r="M7" s="686"/>
      <c r="N7" s="686"/>
      <c r="O7" s="686"/>
      <c r="P7" s="686"/>
      <c r="Q7" s="937"/>
      <c r="R7" s="938"/>
      <c r="S7" s="939"/>
      <c r="T7" s="939"/>
      <c r="U7" s="939"/>
      <c r="V7" s="939"/>
      <c r="W7" s="940"/>
      <c r="X7" s="938"/>
      <c r="Y7" s="939"/>
      <c r="Z7" s="939"/>
      <c r="AA7" s="939"/>
      <c r="AB7" s="939"/>
      <c r="AC7" s="940"/>
      <c r="AD7" s="685"/>
      <c r="AE7" s="686"/>
      <c r="AF7" s="686"/>
      <c r="AG7" s="686"/>
      <c r="AH7" s="686"/>
      <c r="AI7" s="937"/>
      <c r="AJ7" s="685"/>
      <c r="AK7" s="686"/>
      <c r="AL7" s="686"/>
      <c r="AM7" s="686"/>
      <c r="AN7" s="686"/>
      <c r="AO7" s="937"/>
      <c r="AP7" s="979"/>
      <c r="AQ7" s="980"/>
      <c r="AR7" s="980"/>
      <c r="AS7" s="980"/>
      <c r="AT7" s="980"/>
      <c r="AU7" s="940"/>
      <c r="AV7" s="979"/>
      <c r="AW7" s="980"/>
      <c r="AX7" s="980"/>
      <c r="AY7" s="980"/>
      <c r="AZ7" s="980"/>
      <c r="BA7" s="940"/>
      <c r="BB7" s="979"/>
      <c r="BC7" s="980"/>
      <c r="BD7" s="980"/>
      <c r="BE7" s="980"/>
      <c r="BF7" s="980"/>
      <c r="BG7" s="940"/>
      <c r="BH7" s="780">
        <f t="shared" si="0"/>
        <v>0</v>
      </c>
      <c r="BI7" s="781">
        <f t="shared" si="1"/>
        <v>0</v>
      </c>
      <c r="BJ7" s="781">
        <f t="shared" si="2"/>
        <v>0</v>
      </c>
      <c r="BK7" s="781">
        <f t="shared" si="3"/>
        <v>0</v>
      </c>
      <c r="BL7" s="781">
        <f t="shared" si="4"/>
        <v>0</v>
      </c>
      <c r="BM7" s="940"/>
      <c r="BN7" s="963"/>
      <c r="BO7" s="964"/>
      <c r="BP7" s="964"/>
      <c r="BQ7" s="964"/>
      <c r="BR7" s="964"/>
      <c r="BS7" s="940"/>
      <c r="BT7" s="780">
        <f t="shared" si="7"/>
        <v>0</v>
      </c>
      <c r="BU7" s="796">
        <f t="shared" si="5"/>
        <v>0</v>
      </c>
      <c r="BV7" s="796">
        <f t="shared" si="5"/>
        <v>0</v>
      </c>
      <c r="BW7" s="796">
        <f t="shared" si="5"/>
        <v>0</v>
      </c>
      <c r="BX7" s="796">
        <f t="shared" si="5"/>
        <v>0</v>
      </c>
      <c r="BY7" s="940"/>
      <c r="BZ7" s="1006" t="str">
        <f t="shared" si="8"/>
        <v>-</v>
      </c>
      <c r="CA7" s="1007" t="str">
        <f t="shared" si="6"/>
        <v>-</v>
      </c>
      <c r="CB7" s="1007" t="str">
        <f t="shared" si="6"/>
        <v>-</v>
      </c>
      <c r="CC7" s="1007" t="str">
        <f t="shared" si="6"/>
        <v>-</v>
      </c>
      <c r="CD7" s="1007" t="str">
        <f t="shared" si="6"/>
        <v>-</v>
      </c>
      <c r="CE7" s="1023" t="str">
        <f t="shared" si="6"/>
        <v>-</v>
      </c>
    </row>
    <row r="8" ht="30" customHeight="1" spans="2:83">
      <c r="B8" s="546"/>
      <c r="C8" s="546"/>
      <c r="D8" s="548" t="s">
        <v>52</v>
      </c>
      <c r="E8" s="549" t="s">
        <v>53</v>
      </c>
      <c r="F8" s="913" t="s">
        <v>54</v>
      </c>
      <c r="G8" s="913" t="s">
        <v>55</v>
      </c>
      <c r="H8" s="913" t="s">
        <v>56</v>
      </c>
      <c r="I8" s="910" t="s">
        <v>57</v>
      </c>
      <c r="J8" s="910" t="s">
        <v>58</v>
      </c>
      <c r="K8" s="923"/>
      <c r="L8" s="501"/>
      <c r="M8" s="918"/>
      <c r="N8" s="918"/>
      <c r="O8" s="918"/>
      <c r="P8" s="918"/>
      <c r="Q8" s="941"/>
      <c r="R8" s="950"/>
      <c r="S8" s="943"/>
      <c r="T8" s="943"/>
      <c r="U8" s="943"/>
      <c r="V8" s="943"/>
      <c r="W8" s="945"/>
      <c r="X8" s="950"/>
      <c r="Y8" s="943"/>
      <c r="Z8" s="943"/>
      <c r="AA8" s="943"/>
      <c r="AB8" s="943"/>
      <c r="AC8" s="945"/>
      <c r="AD8" s="501"/>
      <c r="AE8" s="918"/>
      <c r="AF8" s="918"/>
      <c r="AG8" s="918"/>
      <c r="AH8" s="918"/>
      <c r="AI8" s="941"/>
      <c r="AJ8" s="501"/>
      <c r="AK8" s="918"/>
      <c r="AL8" s="918"/>
      <c r="AM8" s="918"/>
      <c r="AN8" s="918"/>
      <c r="AO8" s="941"/>
      <c r="AP8" s="503"/>
      <c r="AQ8" s="755"/>
      <c r="AR8" s="755"/>
      <c r="AS8" s="755"/>
      <c r="AT8" s="755"/>
      <c r="AU8" s="945"/>
      <c r="AV8" s="503"/>
      <c r="AW8" s="755"/>
      <c r="AX8" s="755"/>
      <c r="AY8" s="755"/>
      <c r="AZ8" s="755"/>
      <c r="BA8" s="945"/>
      <c r="BB8" s="503"/>
      <c r="BC8" s="755"/>
      <c r="BD8" s="755"/>
      <c r="BE8" s="755"/>
      <c r="BF8" s="755"/>
      <c r="BG8" s="945"/>
      <c r="BH8" s="521">
        <f t="shared" si="0"/>
        <v>0</v>
      </c>
      <c r="BI8" s="994">
        <f t="shared" si="1"/>
        <v>0</v>
      </c>
      <c r="BJ8" s="994">
        <f t="shared" si="2"/>
        <v>0</v>
      </c>
      <c r="BK8" s="994">
        <f t="shared" si="3"/>
        <v>0</v>
      </c>
      <c r="BL8" s="994">
        <f t="shared" si="4"/>
        <v>0</v>
      </c>
      <c r="BM8" s="945"/>
      <c r="BN8" s="502"/>
      <c r="BO8" s="475"/>
      <c r="BP8" s="475"/>
      <c r="BQ8" s="475"/>
      <c r="BR8" s="475"/>
      <c r="BS8" s="945"/>
      <c r="BT8" s="522">
        <f t="shared" si="7"/>
        <v>0</v>
      </c>
      <c r="BU8" s="1008">
        <f t="shared" si="5"/>
        <v>0</v>
      </c>
      <c r="BV8" s="1008">
        <f t="shared" si="5"/>
        <v>0</v>
      </c>
      <c r="BW8" s="1008">
        <f t="shared" si="5"/>
        <v>0</v>
      </c>
      <c r="BX8" s="1008">
        <f t="shared" si="5"/>
        <v>0</v>
      </c>
      <c r="BY8" s="945"/>
      <c r="BZ8" s="814" t="str">
        <f t="shared" si="8"/>
        <v>-</v>
      </c>
      <c r="CA8" s="815" t="str">
        <f t="shared" si="6"/>
        <v>-</v>
      </c>
      <c r="CB8" s="815" t="str">
        <f t="shared" si="6"/>
        <v>-</v>
      </c>
      <c r="CC8" s="815" t="str">
        <f t="shared" si="6"/>
        <v>-</v>
      </c>
      <c r="CD8" s="815" t="str">
        <f t="shared" si="6"/>
        <v>-</v>
      </c>
      <c r="CE8" s="1024" t="str">
        <f t="shared" si="6"/>
        <v>-</v>
      </c>
    </row>
    <row r="9" ht="30" customHeight="1" spans="2:83">
      <c r="B9" s="546"/>
      <c r="C9" s="546"/>
      <c r="D9" s="548" t="s">
        <v>59</v>
      </c>
      <c r="E9" s="549" t="s">
        <v>60</v>
      </c>
      <c r="F9" s="913" t="s">
        <v>61</v>
      </c>
      <c r="G9" s="913" t="s">
        <v>62</v>
      </c>
      <c r="H9" s="913" t="s">
        <v>63</v>
      </c>
      <c r="I9" s="910" t="s">
        <v>64</v>
      </c>
      <c r="J9" s="910" t="s">
        <v>65</v>
      </c>
      <c r="K9" s="923"/>
      <c r="L9" s="501"/>
      <c r="M9" s="918"/>
      <c r="N9" s="918"/>
      <c r="O9" s="918"/>
      <c r="P9" s="918"/>
      <c r="Q9" s="941"/>
      <c r="R9" s="950"/>
      <c r="S9" s="943"/>
      <c r="T9" s="943"/>
      <c r="U9" s="943"/>
      <c r="V9" s="943"/>
      <c r="W9" s="945"/>
      <c r="X9" s="950"/>
      <c r="Y9" s="943"/>
      <c r="Z9" s="943"/>
      <c r="AA9" s="943"/>
      <c r="AB9" s="943"/>
      <c r="AC9" s="945"/>
      <c r="AD9" s="501"/>
      <c r="AE9" s="918"/>
      <c r="AF9" s="918"/>
      <c r="AG9" s="918"/>
      <c r="AH9" s="918"/>
      <c r="AI9" s="941"/>
      <c r="AJ9" s="501"/>
      <c r="AK9" s="918"/>
      <c r="AL9" s="918"/>
      <c r="AM9" s="918"/>
      <c r="AN9" s="918"/>
      <c r="AO9" s="941"/>
      <c r="AP9" s="503"/>
      <c r="AQ9" s="755"/>
      <c r="AR9" s="755"/>
      <c r="AS9" s="755"/>
      <c r="AT9" s="755"/>
      <c r="AU9" s="945"/>
      <c r="AV9" s="503"/>
      <c r="AW9" s="755"/>
      <c r="AX9" s="755"/>
      <c r="AY9" s="755"/>
      <c r="AZ9" s="755"/>
      <c r="BA9" s="945"/>
      <c r="BB9" s="503"/>
      <c r="BC9" s="755"/>
      <c r="BD9" s="755"/>
      <c r="BE9" s="755"/>
      <c r="BF9" s="755"/>
      <c r="BG9" s="945"/>
      <c r="BH9" s="521">
        <f t="shared" si="0"/>
        <v>0</v>
      </c>
      <c r="BI9" s="994">
        <f t="shared" si="1"/>
        <v>0</v>
      </c>
      <c r="BJ9" s="994">
        <f t="shared" si="2"/>
        <v>0</v>
      </c>
      <c r="BK9" s="994">
        <f t="shared" si="3"/>
        <v>0</v>
      </c>
      <c r="BL9" s="994">
        <f t="shared" si="4"/>
        <v>0</v>
      </c>
      <c r="BM9" s="945"/>
      <c r="BN9" s="502"/>
      <c r="BO9" s="475"/>
      <c r="BP9" s="475"/>
      <c r="BQ9" s="475"/>
      <c r="BR9" s="475"/>
      <c r="BS9" s="945"/>
      <c r="BT9" s="522">
        <f t="shared" si="7"/>
        <v>0</v>
      </c>
      <c r="BU9" s="1008">
        <f t="shared" si="5"/>
        <v>0</v>
      </c>
      <c r="BV9" s="1008">
        <f t="shared" si="5"/>
        <v>0</v>
      </c>
      <c r="BW9" s="1008">
        <f t="shared" si="5"/>
        <v>0</v>
      </c>
      <c r="BX9" s="1008">
        <f t="shared" si="5"/>
        <v>0</v>
      </c>
      <c r="BY9" s="945"/>
      <c r="BZ9" s="814" t="str">
        <f t="shared" si="8"/>
        <v>-</v>
      </c>
      <c r="CA9" s="815" t="str">
        <f t="shared" si="6"/>
        <v>-</v>
      </c>
      <c r="CB9" s="815" t="str">
        <f t="shared" si="6"/>
        <v>-</v>
      </c>
      <c r="CC9" s="815" t="str">
        <f t="shared" si="6"/>
        <v>-</v>
      </c>
      <c r="CD9" s="815" t="str">
        <f t="shared" si="6"/>
        <v>-</v>
      </c>
      <c r="CE9" s="1024" t="str">
        <f t="shared" si="6"/>
        <v>-</v>
      </c>
    </row>
    <row r="10" ht="30" customHeight="1" spans="2:83">
      <c r="B10" s="560"/>
      <c r="C10" s="560"/>
      <c r="D10" s="548" t="s">
        <v>66</v>
      </c>
      <c r="E10" s="549" t="s">
        <v>67</v>
      </c>
      <c r="F10" s="911" t="s">
        <v>68</v>
      </c>
      <c r="G10" s="911" t="s">
        <v>69</v>
      </c>
      <c r="H10" s="911" t="s">
        <v>70</v>
      </c>
      <c r="I10" s="919" t="s">
        <v>71</v>
      </c>
      <c r="J10" s="919" t="s">
        <v>72</v>
      </c>
      <c r="K10" s="924"/>
      <c r="L10" s="512"/>
      <c r="M10" s="921"/>
      <c r="N10" s="921"/>
      <c r="O10" s="921"/>
      <c r="P10" s="921"/>
      <c r="Q10" s="946"/>
      <c r="R10" s="947"/>
      <c r="S10" s="948"/>
      <c r="T10" s="948"/>
      <c r="U10" s="948"/>
      <c r="V10" s="948"/>
      <c r="W10" s="949"/>
      <c r="X10" s="947"/>
      <c r="Y10" s="948"/>
      <c r="Z10" s="948"/>
      <c r="AA10" s="948"/>
      <c r="AB10" s="948"/>
      <c r="AC10" s="949"/>
      <c r="AD10" s="512"/>
      <c r="AE10" s="921"/>
      <c r="AF10" s="921"/>
      <c r="AG10" s="921"/>
      <c r="AH10" s="921"/>
      <c r="AI10" s="946"/>
      <c r="AJ10" s="512"/>
      <c r="AK10" s="921"/>
      <c r="AL10" s="921"/>
      <c r="AM10" s="921"/>
      <c r="AN10" s="921"/>
      <c r="AO10" s="946"/>
      <c r="AP10" s="514"/>
      <c r="AQ10" s="760"/>
      <c r="AR10" s="760"/>
      <c r="AS10" s="760"/>
      <c r="AT10" s="760"/>
      <c r="AU10" s="949"/>
      <c r="AV10" s="514"/>
      <c r="AW10" s="760"/>
      <c r="AX10" s="760"/>
      <c r="AY10" s="760"/>
      <c r="AZ10" s="760"/>
      <c r="BA10" s="949"/>
      <c r="BB10" s="514"/>
      <c r="BC10" s="760"/>
      <c r="BD10" s="760"/>
      <c r="BE10" s="760"/>
      <c r="BF10" s="760"/>
      <c r="BG10" s="949"/>
      <c r="BH10" s="533">
        <f t="shared" si="0"/>
        <v>0</v>
      </c>
      <c r="BI10" s="996">
        <f t="shared" si="1"/>
        <v>0</v>
      </c>
      <c r="BJ10" s="996">
        <f t="shared" si="2"/>
        <v>0</v>
      </c>
      <c r="BK10" s="996">
        <f t="shared" si="3"/>
        <v>0</v>
      </c>
      <c r="BL10" s="996">
        <f t="shared" si="4"/>
        <v>0</v>
      </c>
      <c r="BM10" s="949"/>
      <c r="BN10" s="513"/>
      <c r="BO10" s="484"/>
      <c r="BP10" s="484"/>
      <c r="BQ10" s="484"/>
      <c r="BR10" s="484"/>
      <c r="BS10" s="949"/>
      <c r="BT10" s="534">
        <f t="shared" si="7"/>
        <v>0</v>
      </c>
      <c r="BU10" s="1012">
        <f t="shared" si="5"/>
        <v>0</v>
      </c>
      <c r="BV10" s="1012">
        <f t="shared" si="5"/>
        <v>0</v>
      </c>
      <c r="BW10" s="1012">
        <f t="shared" si="5"/>
        <v>0</v>
      </c>
      <c r="BX10" s="1012">
        <f t="shared" si="5"/>
        <v>0</v>
      </c>
      <c r="BY10" s="949"/>
      <c r="BZ10" s="818" t="str">
        <f t="shared" si="8"/>
        <v>-</v>
      </c>
      <c r="CA10" s="819" t="str">
        <f t="shared" si="6"/>
        <v>-</v>
      </c>
      <c r="CB10" s="819" t="str">
        <f t="shared" si="6"/>
        <v>-</v>
      </c>
      <c r="CC10" s="819" t="str">
        <f t="shared" si="6"/>
        <v>-</v>
      </c>
      <c r="CD10" s="819" t="str">
        <f t="shared" si="6"/>
        <v>-</v>
      </c>
      <c r="CE10" s="1025" t="str">
        <f t="shared" si="6"/>
        <v>-</v>
      </c>
    </row>
    <row r="11" ht="60" customHeight="1" spans="2:83">
      <c r="B11" s="557" t="s">
        <v>73</v>
      </c>
      <c r="C11" s="557"/>
      <c r="D11" s="548" t="s">
        <v>23</v>
      </c>
      <c r="E11" s="549" t="s">
        <v>24</v>
      </c>
      <c r="F11" s="912" t="s">
        <v>74</v>
      </c>
      <c r="G11" s="912" t="s">
        <v>75</v>
      </c>
      <c r="H11" s="912" t="s">
        <v>76</v>
      </c>
      <c r="I11" s="909" t="s">
        <v>77</v>
      </c>
      <c r="J11" s="909" t="s">
        <v>78</v>
      </c>
      <c r="K11" s="925" t="s">
        <v>79</v>
      </c>
      <c r="L11" s="685"/>
      <c r="M11" s="686"/>
      <c r="N11" s="686"/>
      <c r="O11" s="686"/>
      <c r="P11" s="686"/>
      <c r="Q11" s="951"/>
      <c r="R11" s="938"/>
      <c r="S11" s="939"/>
      <c r="T11" s="939"/>
      <c r="U11" s="939"/>
      <c r="V11" s="939"/>
      <c r="W11" s="952"/>
      <c r="X11" s="938"/>
      <c r="Y11" s="939"/>
      <c r="Z11" s="939"/>
      <c r="AA11" s="939"/>
      <c r="AB11" s="939"/>
      <c r="AC11" s="952"/>
      <c r="AD11" s="685"/>
      <c r="AE11" s="686"/>
      <c r="AF11" s="686"/>
      <c r="AG11" s="686"/>
      <c r="AH11" s="686"/>
      <c r="AI11" s="951"/>
      <c r="AJ11" s="685"/>
      <c r="AK11" s="686"/>
      <c r="AL11" s="686"/>
      <c r="AM11" s="686"/>
      <c r="AN11" s="686"/>
      <c r="AO11" s="951"/>
      <c r="AP11" s="979"/>
      <c r="AQ11" s="980"/>
      <c r="AR11" s="980"/>
      <c r="AS11" s="980"/>
      <c r="AT11" s="980"/>
      <c r="AU11" s="983"/>
      <c r="AV11" s="979"/>
      <c r="AW11" s="980"/>
      <c r="AX11" s="980"/>
      <c r="AY11" s="980"/>
      <c r="AZ11" s="980"/>
      <c r="BA11" s="983"/>
      <c r="BB11" s="979"/>
      <c r="BC11" s="980"/>
      <c r="BD11" s="980"/>
      <c r="BE11" s="980"/>
      <c r="BF11" s="980"/>
      <c r="BG11" s="983"/>
      <c r="BH11" s="997">
        <f t="shared" si="0"/>
        <v>0</v>
      </c>
      <c r="BI11" s="781">
        <f t="shared" si="1"/>
        <v>0</v>
      </c>
      <c r="BJ11" s="781">
        <f t="shared" si="2"/>
        <v>0</v>
      </c>
      <c r="BK11" s="781">
        <f t="shared" si="3"/>
        <v>0</v>
      </c>
      <c r="BL11" s="781">
        <f t="shared" si="4"/>
        <v>0</v>
      </c>
      <c r="BM11" s="1002">
        <f>IF($A$1="补货",Q11+W11+AC11,Q11)</f>
        <v>0</v>
      </c>
      <c r="BN11" s="963"/>
      <c r="BO11" s="964"/>
      <c r="BP11" s="964"/>
      <c r="BQ11" s="964"/>
      <c r="BR11" s="964"/>
      <c r="BS11" s="952"/>
      <c r="BT11" s="780">
        <f t="shared" si="7"/>
        <v>0</v>
      </c>
      <c r="BU11" s="796">
        <f t="shared" si="5"/>
        <v>0</v>
      </c>
      <c r="BV11" s="796">
        <f t="shared" si="5"/>
        <v>0</v>
      </c>
      <c r="BW11" s="796">
        <f t="shared" si="5"/>
        <v>0</v>
      </c>
      <c r="BX11" s="796">
        <f t="shared" si="5"/>
        <v>0</v>
      </c>
      <c r="BY11" s="1013">
        <f t="shared" si="5"/>
        <v>0</v>
      </c>
      <c r="BZ11" s="1006" t="str">
        <f t="shared" si="8"/>
        <v>-</v>
      </c>
      <c r="CA11" s="1007" t="str">
        <f t="shared" si="6"/>
        <v>-</v>
      </c>
      <c r="CB11" s="1007" t="str">
        <f t="shared" si="6"/>
        <v>-</v>
      </c>
      <c r="CC11" s="1007" t="str">
        <f t="shared" si="6"/>
        <v>-</v>
      </c>
      <c r="CD11" s="1007" t="str">
        <f t="shared" si="6"/>
        <v>-</v>
      </c>
      <c r="CE11" s="1026" t="str">
        <f t="shared" si="6"/>
        <v>-</v>
      </c>
    </row>
    <row r="12" ht="60" customHeight="1" spans="2:83">
      <c r="B12" s="546"/>
      <c r="C12" s="546"/>
      <c r="D12" s="548" t="s">
        <v>37</v>
      </c>
      <c r="E12" s="549" t="s">
        <v>38</v>
      </c>
      <c r="F12" s="911" t="s">
        <v>80</v>
      </c>
      <c r="G12" s="911" t="s">
        <v>81</v>
      </c>
      <c r="H12" s="911" t="s">
        <v>82</v>
      </c>
      <c r="I12" s="919" t="s">
        <v>83</v>
      </c>
      <c r="J12" s="919" t="s">
        <v>84</v>
      </c>
      <c r="K12" s="926" t="s">
        <v>85</v>
      </c>
      <c r="L12" s="512"/>
      <c r="M12" s="921"/>
      <c r="N12" s="921"/>
      <c r="O12" s="921"/>
      <c r="P12" s="921"/>
      <c r="Q12" s="953"/>
      <c r="R12" s="954"/>
      <c r="S12" s="955"/>
      <c r="T12" s="955"/>
      <c r="U12" s="955"/>
      <c r="V12" s="955"/>
      <c r="W12" s="956"/>
      <c r="X12" s="954"/>
      <c r="Y12" s="955"/>
      <c r="Z12" s="955"/>
      <c r="AA12" s="955"/>
      <c r="AB12" s="955"/>
      <c r="AC12" s="956"/>
      <c r="AD12" s="512"/>
      <c r="AE12" s="921"/>
      <c r="AF12" s="921"/>
      <c r="AG12" s="921"/>
      <c r="AH12" s="921"/>
      <c r="AI12" s="953"/>
      <c r="AJ12" s="512"/>
      <c r="AK12" s="921"/>
      <c r="AL12" s="921"/>
      <c r="AM12" s="921"/>
      <c r="AN12" s="921"/>
      <c r="AO12" s="953"/>
      <c r="AP12" s="984"/>
      <c r="AQ12" s="985"/>
      <c r="AR12" s="985"/>
      <c r="AS12" s="985"/>
      <c r="AT12" s="985"/>
      <c r="AU12" s="986"/>
      <c r="AV12" s="984"/>
      <c r="AW12" s="985"/>
      <c r="AX12" s="985"/>
      <c r="AY12" s="985"/>
      <c r="AZ12" s="985"/>
      <c r="BA12" s="986"/>
      <c r="BB12" s="984"/>
      <c r="BC12" s="985"/>
      <c r="BD12" s="985"/>
      <c r="BE12" s="985"/>
      <c r="BF12" s="985"/>
      <c r="BG12" s="986"/>
      <c r="BH12" s="784">
        <f t="shared" si="0"/>
        <v>0</v>
      </c>
      <c r="BI12" s="785">
        <f t="shared" si="1"/>
        <v>0</v>
      </c>
      <c r="BJ12" s="785">
        <f t="shared" si="2"/>
        <v>0</v>
      </c>
      <c r="BK12" s="785">
        <f t="shared" si="3"/>
        <v>0</v>
      </c>
      <c r="BL12" s="785">
        <f t="shared" si="4"/>
        <v>0</v>
      </c>
      <c r="BM12" s="1003">
        <f>IF($A$1="补货",Q12+W12+AC12,Q12)</f>
        <v>0</v>
      </c>
      <c r="BN12" s="969"/>
      <c r="BO12" s="970"/>
      <c r="BP12" s="970"/>
      <c r="BQ12" s="970"/>
      <c r="BR12" s="970"/>
      <c r="BS12" s="956"/>
      <c r="BT12" s="799">
        <f t="shared" si="7"/>
        <v>0</v>
      </c>
      <c r="BU12" s="800">
        <f t="shared" si="5"/>
        <v>0</v>
      </c>
      <c r="BV12" s="800">
        <f t="shared" si="5"/>
        <v>0</v>
      </c>
      <c r="BW12" s="800">
        <f t="shared" si="5"/>
        <v>0</v>
      </c>
      <c r="BX12" s="800">
        <f t="shared" si="5"/>
        <v>0</v>
      </c>
      <c r="BY12" s="1014">
        <f t="shared" si="5"/>
        <v>0</v>
      </c>
      <c r="BZ12" s="1015" t="str">
        <f t="shared" si="8"/>
        <v>-</v>
      </c>
      <c r="CA12" s="1016" t="str">
        <f t="shared" si="6"/>
        <v>-</v>
      </c>
      <c r="CB12" s="1016" t="str">
        <f t="shared" si="6"/>
        <v>-</v>
      </c>
      <c r="CC12" s="1016" t="str">
        <f t="shared" si="6"/>
        <v>-</v>
      </c>
      <c r="CD12" s="1016" t="str">
        <f t="shared" si="6"/>
        <v>-</v>
      </c>
      <c r="CE12" s="1027" t="str">
        <f t="shared" si="6"/>
        <v>-</v>
      </c>
    </row>
    <row r="13" ht="39.95" customHeight="1" spans="2:83">
      <c r="B13" s="557" t="s">
        <v>86</v>
      </c>
      <c r="C13" s="557"/>
      <c r="D13" s="548" t="s">
        <v>23</v>
      </c>
      <c r="E13" s="549" t="s">
        <v>24</v>
      </c>
      <c r="F13" s="912" t="s">
        <v>87</v>
      </c>
      <c r="G13" s="912" t="s">
        <v>88</v>
      </c>
      <c r="H13" s="912" t="s">
        <v>89</v>
      </c>
      <c r="I13" s="912" t="s">
        <v>90</v>
      </c>
      <c r="J13" s="912" t="s">
        <v>91</v>
      </c>
      <c r="K13" s="922"/>
      <c r="L13" s="685"/>
      <c r="M13" s="686"/>
      <c r="N13" s="686"/>
      <c r="O13" s="686"/>
      <c r="P13" s="686"/>
      <c r="Q13" s="937"/>
      <c r="R13" s="938"/>
      <c r="S13" s="939"/>
      <c r="T13" s="939"/>
      <c r="U13" s="939"/>
      <c r="V13" s="939"/>
      <c r="W13" s="940"/>
      <c r="X13" s="938"/>
      <c r="Y13" s="939"/>
      <c r="Z13" s="939"/>
      <c r="AA13" s="939"/>
      <c r="AB13" s="939"/>
      <c r="AC13" s="940"/>
      <c r="AD13" s="685"/>
      <c r="AE13" s="686"/>
      <c r="AF13" s="686"/>
      <c r="AG13" s="686"/>
      <c r="AH13" s="686"/>
      <c r="AI13" s="937"/>
      <c r="AJ13" s="685"/>
      <c r="AK13" s="686"/>
      <c r="AL13" s="686"/>
      <c r="AM13" s="976"/>
      <c r="AN13" s="976"/>
      <c r="AO13" s="937"/>
      <c r="AP13" s="979"/>
      <c r="AQ13" s="980"/>
      <c r="AR13" s="980"/>
      <c r="AS13" s="987"/>
      <c r="AT13" s="987"/>
      <c r="AU13" s="940"/>
      <c r="AV13" s="979"/>
      <c r="AW13" s="980"/>
      <c r="AX13" s="980"/>
      <c r="AY13" s="987"/>
      <c r="AZ13" s="987"/>
      <c r="BA13" s="940"/>
      <c r="BB13" s="979"/>
      <c r="BC13" s="980"/>
      <c r="BD13" s="980"/>
      <c r="BE13" s="980"/>
      <c r="BF13" s="980"/>
      <c r="BG13" s="940"/>
      <c r="BH13" s="997">
        <f t="shared" si="0"/>
        <v>0</v>
      </c>
      <c r="BI13" s="781">
        <f t="shared" si="1"/>
        <v>0</v>
      </c>
      <c r="BJ13" s="781">
        <f t="shared" si="2"/>
        <v>0</v>
      </c>
      <c r="BK13" s="781">
        <f t="shared" si="3"/>
        <v>0</v>
      </c>
      <c r="BL13" s="781">
        <f t="shared" si="4"/>
        <v>0</v>
      </c>
      <c r="BM13" s="940"/>
      <c r="BN13" s="963"/>
      <c r="BO13" s="964"/>
      <c r="BP13" s="964"/>
      <c r="BQ13" s="964"/>
      <c r="BR13" s="964"/>
      <c r="BS13" s="940"/>
      <c r="BT13" s="780">
        <f t="shared" si="7"/>
        <v>0</v>
      </c>
      <c r="BU13" s="796">
        <f t="shared" si="5"/>
        <v>0</v>
      </c>
      <c r="BV13" s="796">
        <f t="shared" si="5"/>
        <v>0</v>
      </c>
      <c r="BW13" s="796">
        <f t="shared" ref="BW13:BW15" si="9">BK13+BQ13</f>
        <v>0</v>
      </c>
      <c r="BX13" s="796">
        <f t="shared" ref="BX13:BX15" si="10">BL13+BR13</f>
        <v>0</v>
      </c>
      <c r="BY13" s="940"/>
      <c r="BZ13" s="1006" t="str">
        <f t="shared" si="8"/>
        <v>-</v>
      </c>
      <c r="CA13" s="1007" t="str">
        <f t="shared" si="6"/>
        <v>-</v>
      </c>
      <c r="CB13" s="1007" t="str">
        <f t="shared" si="6"/>
        <v>-</v>
      </c>
      <c r="CC13" s="1007" t="str">
        <f t="shared" ref="CC13:CC15" si="11">IF(BE13&lt;&gt;0,BW13/BE13*7,"-")</f>
        <v>-</v>
      </c>
      <c r="CD13" s="1007" t="str">
        <f t="shared" ref="CD13:CD15" si="12">IF(BF13&lt;&gt;0,BX13/BF13*7,"-")</f>
        <v>-</v>
      </c>
      <c r="CE13" s="1023" t="str">
        <f t="shared" si="6"/>
        <v>-</v>
      </c>
    </row>
    <row r="14" ht="39.95" customHeight="1" spans="2:83">
      <c r="B14" s="546"/>
      <c r="C14" s="546"/>
      <c r="D14" s="548" t="s">
        <v>30</v>
      </c>
      <c r="E14" s="549" t="s">
        <v>31</v>
      </c>
      <c r="F14" s="913" t="s">
        <v>92</v>
      </c>
      <c r="G14" s="913" t="s">
        <v>93</v>
      </c>
      <c r="H14" s="913" t="s">
        <v>94</v>
      </c>
      <c r="I14" s="913" t="s">
        <v>95</v>
      </c>
      <c r="J14" s="913" t="s">
        <v>96</v>
      </c>
      <c r="K14" s="923"/>
      <c r="L14" s="501"/>
      <c r="M14" s="918"/>
      <c r="N14" s="918"/>
      <c r="O14" s="918"/>
      <c r="P14" s="918"/>
      <c r="Q14" s="941"/>
      <c r="R14" s="950"/>
      <c r="S14" s="943"/>
      <c r="T14" s="943"/>
      <c r="U14" s="943"/>
      <c r="V14" s="943"/>
      <c r="W14" s="945"/>
      <c r="X14" s="950"/>
      <c r="Y14" s="943"/>
      <c r="Z14" s="943"/>
      <c r="AA14" s="943"/>
      <c r="AB14" s="943"/>
      <c r="AC14" s="945"/>
      <c r="AD14" s="501"/>
      <c r="AE14" s="918"/>
      <c r="AF14" s="918"/>
      <c r="AG14" s="918"/>
      <c r="AH14" s="918"/>
      <c r="AI14" s="941"/>
      <c r="AJ14" s="501"/>
      <c r="AK14" s="918"/>
      <c r="AL14" s="918"/>
      <c r="AM14" s="977"/>
      <c r="AN14" s="977"/>
      <c r="AO14" s="941"/>
      <c r="AP14" s="503"/>
      <c r="AQ14" s="755"/>
      <c r="AR14" s="755"/>
      <c r="AS14" s="988"/>
      <c r="AT14" s="988"/>
      <c r="AU14" s="945"/>
      <c r="AV14" s="503"/>
      <c r="AW14" s="755"/>
      <c r="AX14" s="755"/>
      <c r="AY14" s="988"/>
      <c r="AZ14" s="988"/>
      <c r="BA14" s="945"/>
      <c r="BB14" s="503"/>
      <c r="BC14" s="755"/>
      <c r="BD14" s="755"/>
      <c r="BE14" s="755"/>
      <c r="BF14" s="755"/>
      <c r="BG14" s="945"/>
      <c r="BH14" s="521">
        <f t="shared" si="0"/>
        <v>0</v>
      </c>
      <c r="BI14" s="994">
        <f t="shared" si="1"/>
        <v>0</v>
      </c>
      <c r="BJ14" s="994">
        <f t="shared" si="2"/>
        <v>0</v>
      </c>
      <c r="BK14" s="994">
        <f t="shared" si="3"/>
        <v>0</v>
      </c>
      <c r="BL14" s="994">
        <f t="shared" si="4"/>
        <v>0</v>
      </c>
      <c r="BM14" s="945"/>
      <c r="BN14" s="502"/>
      <c r="BO14" s="475"/>
      <c r="BP14" s="475"/>
      <c r="BQ14" s="475"/>
      <c r="BR14" s="475"/>
      <c r="BS14" s="945"/>
      <c r="BT14" s="522">
        <f t="shared" si="7"/>
        <v>0</v>
      </c>
      <c r="BU14" s="1008">
        <f t="shared" si="5"/>
        <v>0</v>
      </c>
      <c r="BV14" s="1008">
        <f t="shared" si="5"/>
        <v>0</v>
      </c>
      <c r="BW14" s="1008">
        <f t="shared" si="9"/>
        <v>0</v>
      </c>
      <c r="BX14" s="1008">
        <f t="shared" si="10"/>
        <v>0</v>
      </c>
      <c r="BY14" s="945"/>
      <c r="BZ14" s="814" t="str">
        <f t="shared" si="8"/>
        <v>-</v>
      </c>
      <c r="CA14" s="815" t="str">
        <f t="shared" si="6"/>
        <v>-</v>
      </c>
      <c r="CB14" s="815" t="str">
        <f t="shared" si="6"/>
        <v>-</v>
      </c>
      <c r="CC14" s="815" t="str">
        <f t="shared" si="11"/>
        <v>-</v>
      </c>
      <c r="CD14" s="815" t="str">
        <f t="shared" si="12"/>
        <v>-</v>
      </c>
      <c r="CE14" s="1024" t="str">
        <f t="shared" si="6"/>
        <v>-</v>
      </c>
    </row>
    <row r="15" ht="39.95" customHeight="1" spans="2:83">
      <c r="B15" s="560"/>
      <c r="C15" s="560"/>
      <c r="D15" s="548" t="s">
        <v>37</v>
      </c>
      <c r="E15" s="549" t="s">
        <v>38</v>
      </c>
      <c r="F15" s="911" t="s">
        <v>97</v>
      </c>
      <c r="G15" s="911" t="s">
        <v>98</v>
      </c>
      <c r="H15" s="911" t="s">
        <v>99</v>
      </c>
      <c r="I15" s="911" t="s">
        <v>100</v>
      </c>
      <c r="J15" s="911" t="s">
        <v>101</v>
      </c>
      <c r="K15" s="924"/>
      <c r="L15" s="512"/>
      <c r="M15" s="921"/>
      <c r="N15" s="921"/>
      <c r="O15" s="921"/>
      <c r="P15" s="921"/>
      <c r="Q15" s="946"/>
      <c r="R15" s="947"/>
      <c r="S15" s="948"/>
      <c r="T15" s="948"/>
      <c r="U15" s="948"/>
      <c r="V15" s="948"/>
      <c r="W15" s="949"/>
      <c r="X15" s="947"/>
      <c r="Y15" s="948"/>
      <c r="Z15" s="948"/>
      <c r="AA15" s="948"/>
      <c r="AB15" s="948"/>
      <c r="AC15" s="949"/>
      <c r="AD15" s="512"/>
      <c r="AE15" s="921"/>
      <c r="AF15" s="921"/>
      <c r="AG15" s="921"/>
      <c r="AH15" s="921"/>
      <c r="AI15" s="946"/>
      <c r="AJ15" s="512"/>
      <c r="AK15" s="921"/>
      <c r="AL15" s="921"/>
      <c r="AM15" s="978"/>
      <c r="AN15" s="978"/>
      <c r="AO15" s="946"/>
      <c r="AP15" s="514"/>
      <c r="AQ15" s="760"/>
      <c r="AR15" s="760"/>
      <c r="AS15" s="989"/>
      <c r="AT15" s="989"/>
      <c r="AU15" s="949"/>
      <c r="AV15" s="514"/>
      <c r="AW15" s="760"/>
      <c r="AX15" s="760"/>
      <c r="AY15" s="989"/>
      <c r="AZ15" s="989"/>
      <c r="BA15" s="949"/>
      <c r="BB15" s="514"/>
      <c r="BC15" s="760"/>
      <c r="BD15" s="760"/>
      <c r="BE15" s="760"/>
      <c r="BF15" s="760"/>
      <c r="BG15" s="949"/>
      <c r="BH15" s="533">
        <f t="shared" si="0"/>
        <v>0</v>
      </c>
      <c r="BI15" s="996">
        <f t="shared" si="1"/>
        <v>0</v>
      </c>
      <c r="BJ15" s="996">
        <f t="shared" si="2"/>
        <v>0</v>
      </c>
      <c r="BK15" s="996">
        <f t="shared" si="3"/>
        <v>0</v>
      </c>
      <c r="BL15" s="996">
        <f t="shared" si="4"/>
        <v>0</v>
      </c>
      <c r="BM15" s="949"/>
      <c r="BN15" s="513"/>
      <c r="BO15" s="484"/>
      <c r="BP15" s="484"/>
      <c r="BQ15" s="484"/>
      <c r="BR15" s="484"/>
      <c r="BS15" s="949"/>
      <c r="BT15" s="534">
        <f t="shared" si="7"/>
        <v>0</v>
      </c>
      <c r="BU15" s="1012">
        <f t="shared" si="5"/>
        <v>0</v>
      </c>
      <c r="BV15" s="1012">
        <f t="shared" si="5"/>
        <v>0</v>
      </c>
      <c r="BW15" s="1012">
        <f t="shared" si="9"/>
        <v>0</v>
      </c>
      <c r="BX15" s="1012">
        <f t="shared" si="10"/>
        <v>0</v>
      </c>
      <c r="BY15" s="949"/>
      <c r="BZ15" s="818" t="str">
        <f t="shared" si="8"/>
        <v>-</v>
      </c>
      <c r="CA15" s="819" t="str">
        <f t="shared" si="6"/>
        <v>-</v>
      </c>
      <c r="CB15" s="819" t="str">
        <f t="shared" si="6"/>
        <v>-</v>
      </c>
      <c r="CC15" s="819" t="str">
        <f t="shared" si="11"/>
        <v>-</v>
      </c>
      <c r="CD15" s="819" t="str">
        <f t="shared" si="12"/>
        <v>-</v>
      </c>
      <c r="CE15" s="1025" t="str">
        <f t="shared" si="6"/>
        <v>-</v>
      </c>
    </row>
    <row r="16" ht="39.95" customHeight="1" spans="2:83">
      <c r="B16" s="557" t="s">
        <v>102</v>
      </c>
      <c r="C16" s="557"/>
      <c r="D16" s="548" t="s">
        <v>23</v>
      </c>
      <c r="E16" s="549" t="s">
        <v>24</v>
      </c>
      <c r="F16" s="912" t="s">
        <v>103</v>
      </c>
      <c r="G16" s="912" t="s">
        <v>104</v>
      </c>
      <c r="H16" s="912" t="s">
        <v>105</v>
      </c>
      <c r="I16" s="912" t="s">
        <v>106</v>
      </c>
      <c r="J16" s="912" t="s">
        <v>107</v>
      </c>
      <c r="K16" s="922"/>
      <c r="L16" s="685"/>
      <c r="M16" s="686"/>
      <c r="N16" s="686"/>
      <c r="O16" s="686"/>
      <c r="P16" s="686"/>
      <c r="Q16" s="937"/>
      <c r="R16" s="938"/>
      <c r="S16" s="939"/>
      <c r="T16" s="939"/>
      <c r="U16" s="939"/>
      <c r="V16" s="939"/>
      <c r="W16" s="940"/>
      <c r="X16" s="938"/>
      <c r="Y16" s="939"/>
      <c r="Z16" s="939"/>
      <c r="AA16" s="939"/>
      <c r="AB16" s="939"/>
      <c r="AC16" s="940"/>
      <c r="AD16" s="685"/>
      <c r="AE16" s="686"/>
      <c r="AF16" s="686"/>
      <c r="AG16" s="686"/>
      <c r="AH16" s="686"/>
      <c r="AI16" s="937"/>
      <c r="AJ16" s="685"/>
      <c r="AK16" s="686"/>
      <c r="AL16" s="686"/>
      <c r="AM16" s="686"/>
      <c r="AN16" s="686"/>
      <c r="AO16" s="937"/>
      <c r="AP16" s="979"/>
      <c r="AQ16" s="980"/>
      <c r="AR16" s="980"/>
      <c r="AS16" s="980"/>
      <c r="AT16" s="980"/>
      <c r="AU16" s="940"/>
      <c r="AV16" s="979"/>
      <c r="AW16" s="980"/>
      <c r="AX16" s="980"/>
      <c r="AY16" s="980"/>
      <c r="AZ16" s="980"/>
      <c r="BA16" s="940"/>
      <c r="BB16" s="979"/>
      <c r="BC16" s="980"/>
      <c r="BD16" s="980"/>
      <c r="BE16" s="980"/>
      <c r="BF16" s="980"/>
      <c r="BG16" s="940"/>
      <c r="BH16" s="780">
        <f t="shared" si="0"/>
        <v>0</v>
      </c>
      <c r="BI16" s="781">
        <f t="shared" si="1"/>
        <v>0</v>
      </c>
      <c r="BJ16" s="781">
        <f t="shared" si="2"/>
        <v>0</v>
      </c>
      <c r="BK16" s="781">
        <f t="shared" si="3"/>
        <v>0</v>
      </c>
      <c r="BL16" s="781">
        <f t="shared" si="4"/>
        <v>0</v>
      </c>
      <c r="BM16" s="940"/>
      <c r="BN16" s="963"/>
      <c r="BO16" s="964"/>
      <c r="BP16" s="964"/>
      <c r="BQ16" s="964"/>
      <c r="BR16" s="964"/>
      <c r="BS16" s="940"/>
      <c r="BT16" s="780">
        <f t="shared" si="7"/>
        <v>0</v>
      </c>
      <c r="BU16" s="796">
        <f t="shared" si="5"/>
        <v>0</v>
      </c>
      <c r="BV16" s="796">
        <f t="shared" si="5"/>
        <v>0</v>
      </c>
      <c r="BW16" s="796">
        <f t="shared" si="5"/>
        <v>0</v>
      </c>
      <c r="BX16" s="796">
        <f t="shared" si="5"/>
        <v>0</v>
      </c>
      <c r="BY16" s="940"/>
      <c r="BZ16" s="1006" t="str">
        <f t="shared" si="8"/>
        <v>-</v>
      </c>
      <c r="CA16" s="1007" t="str">
        <f t="shared" si="6"/>
        <v>-</v>
      </c>
      <c r="CB16" s="1007" t="str">
        <f t="shared" si="6"/>
        <v>-</v>
      </c>
      <c r="CC16" s="1007" t="str">
        <f t="shared" si="6"/>
        <v>-</v>
      </c>
      <c r="CD16" s="1007" t="str">
        <f t="shared" si="6"/>
        <v>-</v>
      </c>
      <c r="CE16" s="1023" t="str">
        <f t="shared" si="6"/>
        <v>-</v>
      </c>
    </row>
    <row r="17" ht="39.95" customHeight="1" spans="2:83">
      <c r="B17" s="546"/>
      <c r="C17" s="546"/>
      <c r="D17" s="548" t="s">
        <v>37</v>
      </c>
      <c r="E17" s="549" t="s">
        <v>38</v>
      </c>
      <c r="F17" s="913" t="s">
        <v>108</v>
      </c>
      <c r="G17" s="913" t="s">
        <v>109</v>
      </c>
      <c r="H17" s="913" t="s">
        <v>110</v>
      </c>
      <c r="I17" s="913" t="s">
        <v>111</v>
      </c>
      <c r="J17" s="913" t="s">
        <v>112</v>
      </c>
      <c r="K17" s="923"/>
      <c r="L17" s="501"/>
      <c r="M17" s="918"/>
      <c r="N17" s="918"/>
      <c r="O17" s="918"/>
      <c r="P17" s="918"/>
      <c r="Q17" s="941"/>
      <c r="R17" s="950"/>
      <c r="S17" s="943"/>
      <c r="T17" s="943"/>
      <c r="U17" s="943"/>
      <c r="V17" s="943"/>
      <c r="W17" s="945"/>
      <c r="X17" s="950"/>
      <c r="Y17" s="943"/>
      <c r="Z17" s="943"/>
      <c r="AA17" s="943"/>
      <c r="AB17" s="943"/>
      <c r="AC17" s="945"/>
      <c r="AD17" s="501"/>
      <c r="AE17" s="918"/>
      <c r="AF17" s="918"/>
      <c r="AG17" s="918"/>
      <c r="AH17" s="918"/>
      <c r="AI17" s="941"/>
      <c r="AJ17" s="501"/>
      <c r="AK17" s="918"/>
      <c r="AL17" s="918"/>
      <c r="AM17" s="918"/>
      <c r="AN17" s="918"/>
      <c r="AO17" s="941"/>
      <c r="AP17" s="503"/>
      <c r="AQ17" s="755"/>
      <c r="AR17" s="755"/>
      <c r="AS17" s="755"/>
      <c r="AT17" s="755"/>
      <c r="AU17" s="945"/>
      <c r="AV17" s="503"/>
      <c r="AW17" s="755"/>
      <c r="AX17" s="755"/>
      <c r="AY17" s="755"/>
      <c r="AZ17" s="755"/>
      <c r="BA17" s="945"/>
      <c r="BB17" s="503"/>
      <c r="BC17" s="755"/>
      <c r="BD17" s="755"/>
      <c r="BE17" s="755"/>
      <c r="BF17" s="755"/>
      <c r="BG17" s="945"/>
      <c r="BH17" s="521">
        <f t="shared" si="0"/>
        <v>0</v>
      </c>
      <c r="BI17" s="994">
        <f t="shared" si="1"/>
        <v>0</v>
      </c>
      <c r="BJ17" s="994">
        <f t="shared" si="2"/>
        <v>0</v>
      </c>
      <c r="BK17" s="994">
        <f t="shared" si="3"/>
        <v>0</v>
      </c>
      <c r="BL17" s="994">
        <f t="shared" si="4"/>
        <v>0</v>
      </c>
      <c r="BM17" s="945"/>
      <c r="BN17" s="502"/>
      <c r="BO17" s="475"/>
      <c r="BP17" s="475"/>
      <c r="BQ17" s="475"/>
      <c r="BR17" s="475"/>
      <c r="BS17" s="945"/>
      <c r="BT17" s="522">
        <f t="shared" si="7"/>
        <v>0</v>
      </c>
      <c r="BU17" s="1008">
        <f t="shared" si="5"/>
        <v>0</v>
      </c>
      <c r="BV17" s="1008">
        <f t="shared" si="5"/>
        <v>0</v>
      </c>
      <c r="BW17" s="1008">
        <f t="shared" si="5"/>
        <v>0</v>
      </c>
      <c r="BX17" s="1008">
        <f t="shared" si="5"/>
        <v>0</v>
      </c>
      <c r="BY17" s="945"/>
      <c r="BZ17" s="814" t="str">
        <f t="shared" si="8"/>
        <v>-</v>
      </c>
      <c r="CA17" s="815" t="str">
        <f t="shared" si="6"/>
        <v>-</v>
      </c>
      <c r="CB17" s="815" t="str">
        <f t="shared" si="6"/>
        <v>-</v>
      </c>
      <c r="CC17" s="815" t="str">
        <f t="shared" si="6"/>
        <v>-</v>
      </c>
      <c r="CD17" s="815" t="str">
        <f t="shared" si="6"/>
        <v>-</v>
      </c>
      <c r="CE17" s="1024" t="str">
        <f t="shared" si="6"/>
        <v>-</v>
      </c>
    </row>
    <row r="18" ht="39.95" customHeight="1" spans="2:83">
      <c r="B18" s="560"/>
      <c r="C18" s="560"/>
      <c r="D18" s="548" t="s">
        <v>30</v>
      </c>
      <c r="E18" s="549" t="s">
        <v>31</v>
      </c>
      <c r="F18" s="911" t="s">
        <v>113</v>
      </c>
      <c r="G18" s="911" t="s">
        <v>114</v>
      </c>
      <c r="H18" s="911" t="s">
        <v>115</v>
      </c>
      <c r="I18" s="911" t="s">
        <v>116</v>
      </c>
      <c r="J18" s="911" t="s">
        <v>117</v>
      </c>
      <c r="K18" s="924"/>
      <c r="L18" s="504"/>
      <c r="M18" s="927"/>
      <c r="N18" s="927"/>
      <c r="O18" s="927"/>
      <c r="P18" s="927"/>
      <c r="Q18" s="957"/>
      <c r="R18" s="958"/>
      <c r="S18" s="959"/>
      <c r="T18" s="959"/>
      <c r="U18" s="959"/>
      <c r="V18" s="959"/>
      <c r="W18" s="960"/>
      <c r="X18" s="958"/>
      <c r="Y18" s="959"/>
      <c r="Z18" s="959"/>
      <c r="AA18" s="959"/>
      <c r="AB18" s="959"/>
      <c r="AC18" s="960"/>
      <c r="AD18" s="504"/>
      <c r="AE18" s="927"/>
      <c r="AF18" s="927"/>
      <c r="AG18" s="927"/>
      <c r="AH18" s="927"/>
      <c r="AI18" s="957"/>
      <c r="AJ18" s="504"/>
      <c r="AK18" s="927"/>
      <c r="AL18" s="927"/>
      <c r="AM18" s="927"/>
      <c r="AN18" s="927"/>
      <c r="AO18" s="957"/>
      <c r="AP18" s="506"/>
      <c r="AQ18" s="770"/>
      <c r="AR18" s="770"/>
      <c r="AS18" s="770"/>
      <c r="AT18" s="770"/>
      <c r="AU18" s="960"/>
      <c r="AV18" s="506"/>
      <c r="AW18" s="770"/>
      <c r="AX18" s="770"/>
      <c r="AY18" s="770"/>
      <c r="AZ18" s="770"/>
      <c r="BA18" s="960"/>
      <c r="BB18" s="506"/>
      <c r="BC18" s="770"/>
      <c r="BD18" s="770"/>
      <c r="BE18" s="770"/>
      <c r="BF18" s="770"/>
      <c r="BG18" s="960"/>
      <c r="BH18" s="524">
        <f t="shared" si="0"/>
        <v>0</v>
      </c>
      <c r="BI18" s="998">
        <f t="shared" si="1"/>
        <v>0</v>
      </c>
      <c r="BJ18" s="998">
        <f t="shared" si="2"/>
        <v>0</v>
      </c>
      <c r="BK18" s="998">
        <f t="shared" si="3"/>
        <v>0</v>
      </c>
      <c r="BL18" s="998">
        <f t="shared" si="4"/>
        <v>0</v>
      </c>
      <c r="BM18" s="960"/>
      <c r="BN18" s="505"/>
      <c r="BO18" s="478"/>
      <c r="BP18" s="478"/>
      <c r="BQ18" s="478"/>
      <c r="BR18" s="478"/>
      <c r="BS18" s="960"/>
      <c r="BT18" s="525">
        <f t="shared" si="7"/>
        <v>0</v>
      </c>
      <c r="BU18" s="1017">
        <f t="shared" si="5"/>
        <v>0</v>
      </c>
      <c r="BV18" s="1017">
        <f t="shared" si="5"/>
        <v>0</v>
      </c>
      <c r="BW18" s="1017">
        <f t="shared" si="5"/>
        <v>0</v>
      </c>
      <c r="BX18" s="1017">
        <f t="shared" si="5"/>
        <v>0</v>
      </c>
      <c r="BY18" s="960"/>
      <c r="BZ18" s="826" t="str">
        <f t="shared" si="8"/>
        <v>-</v>
      </c>
      <c r="CA18" s="827" t="str">
        <f t="shared" si="6"/>
        <v>-</v>
      </c>
      <c r="CB18" s="827" t="str">
        <f t="shared" si="6"/>
        <v>-</v>
      </c>
      <c r="CC18" s="827" t="str">
        <f t="shared" si="6"/>
        <v>-</v>
      </c>
      <c r="CD18" s="827" t="str">
        <f t="shared" si="6"/>
        <v>-</v>
      </c>
      <c r="CE18" s="1028" t="str">
        <f t="shared" si="6"/>
        <v>-</v>
      </c>
    </row>
    <row r="19" ht="39.95" customHeight="1" spans="2:83">
      <c r="B19" s="557" t="s">
        <v>118</v>
      </c>
      <c r="C19" s="557"/>
      <c r="D19" s="548" t="s">
        <v>23</v>
      </c>
      <c r="E19" s="549" t="s">
        <v>24</v>
      </c>
      <c r="F19" s="912" t="s">
        <v>119</v>
      </c>
      <c r="G19" s="912" t="s">
        <v>120</v>
      </c>
      <c r="H19" s="912" t="s">
        <v>121</v>
      </c>
      <c r="I19" s="912" t="s">
        <v>122</v>
      </c>
      <c r="J19" s="912" t="s">
        <v>123</v>
      </c>
      <c r="K19" s="922"/>
      <c r="L19" s="685"/>
      <c r="M19" s="686"/>
      <c r="N19" s="686"/>
      <c r="O19" s="686"/>
      <c r="P19" s="686"/>
      <c r="Q19" s="937"/>
      <c r="R19" s="938"/>
      <c r="S19" s="939"/>
      <c r="T19" s="939"/>
      <c r="U19" s="939"/>
      <c r="V19" s="939"/>
      <c r="W19" s="940"/>
      <c r="X19" s="938"/>
      <c r="Y19" s="939"/>
      <c r="Z19" s="939"/>
      <c r="AA19" s="939"/>
      <c r="AB19" s="939"/>
      <c r="AC19" s="940"/>
      <c r="AD19" s="685"/>
      <c r="AE19" s="686"/>
      <c r="AF19" s="686"/>
      <c r="AG19" s="686"/>
      <c r="AH19" s="686"/>
      <c r="AI19" s="937"/>
      <c r="AJ19" s="685"/>
      <c r="AK19" s="686"/>
      <c r="AL19" s="686"/>
      <c r="AM19" s="686"/>
      <c r="AN19" s="686"/>
      <c r="AO19" s="937"/>
      <c r="AP19" s="979"/>
      <c r="AQ19" s="980"/>
      <c r="AR19" s="980"/>
      <c r="AS19" s="980"/>
      <c r="AT19" s="980"/>
      <c r="AU19" s="940"/>
      <c r="AV19" s="979"/>
      <c r="AW19" s="980"/>
      <c r="AX19" s="980"/>
      <c r="AY19" s="980"/>
      <c r="AZ19" s="980"/>
      <c r="BA19" s="940"/>
      <c r="BB19" s="979"/>
      <c r="BC19" s="980"/>
      <c r="BD19" s="980"/>
      <c r="BE19" s="980"/>
      <c r="BF19" s="980"/>
      <c r="BG19" s="940"/>
      <c r="BH19" s="780">
        <f t="shared" si="0"/>
        <v>0</v>
      </c>
      <c r="BI19" s="781">
        <f t="shared" si="1"/>
        <v>0</v>
      </c>
      <c r="BJ19" s="781">
        <f t="shared" si="2"/>
        <v>0</v>
      </c>
      <c r="BK19" s="781">
        <f t="shared" si="3"/>
        <v>0</v>
      </c>
      <c r="BL19" s="781">
        <f t="shared" si="4"/>
        <v>0</v>
      </c>
      <c r="BM19" s="940"/>
      <c r="BN19" s="963"/>
      <c r="BO19" s="964"/>
      <c r="BP19" s="964"/>
      <c r="BQ19" s="964"/>
      <c r="BR19" s="964"/>
      <c r="BS19" s="940"/>
      <c r="BT19" s="780">
        <f t="shared" si="7"/>
        <v>0</v>
      </c>
      <c r="BU19" s="796">
        <f t="shared" si="5"/>
        <v>0</v>
      </c>
      <c r="BV19" s="796">
        <f t="shared" si="5"/>
        <v>0</v>
      </c>
      <c r="BW19" s="796">
        <f t="shared" si="5"/>
        <v>0</v>
      </c>
      <c r="BX19" s="796">
        <f t="shared" si="5"/>
        <v>0</v>
      </c>
      <c r="BY19" s="940"/>
      <c r="BZ19" s="1006" t="str">
        <f t="shared" si="8"/>
        <v>-</v>
      </c>
      <c r="CA19" s="1007" t="str">
        <f t="shared" si="6"/>
        <v>-</v>
      </c>
      <c r="CB19" s="1007" t="str">
        <f t="shared" si="6"/>
        <v>-</v>
      </c>
      <c r="CC19" s="1007" t="str">
        <f t="shared" si="6"/>
        <v>-</v>
      </c>
      <c r="CD19" s="1007" t="str">
        <f t="shared" si="6"/>
        <v>-</v>
      </c>
      <c r="CE19" s="1023" t="str">
        <f t="shared" si="6"/>
        <v>-</v>
      </c>
    </row>
    <row r="20" ht="39.95" customHeight="1" spans="2:83">
      <c r="B20" s="546"/>
      <c r="C20" s="546"/>
      <c r="D20" s="548" t="s">
        <v>30</v>
      </c>
      <c r="E20" s="549" t="s">
        <v>31</v>
      </c>
      <c r="F20" s="913" t="s">
        <v>124</v>
      </c>
      <c r="G20" s="913" t="s">
        <v>125</v>
      </c>
      <c r="H20" s="913" t="s">
        <v>126</v>
      </c>
      <c r="I20" s="913" t="s">
        <v>127</v>
      </c>
      <c r="J20" s="913" t="s">
        <v>128</v>
      </c>
      <c r="K20" s="923"/>
      <c r="L20" s="501"/>
      <c r="M20" s="918"/>
      <c r="N20" s="918"/>
      <c r="O20" s="918"/>
      <c r="P20" s="918"/>
      <c r="Q20" s="941"/>
      <c r="R20" s="942"/>
      <c r="S20" s="961"/>
      <c r="T20" s="961"/>
      <c r="U20" s="961"/>
      <c r="V20" s="961"/>
      <c r="W20" s="945"/>
      <c r="X20" s="942"/>
      <c r="Y20" s="961"/>
      <c r="Z20" s="961"/>
      <c r="AA20" s="961"/>
      <c r="AB20" s="961"/>
      <c r="AC20" s="945"/>
      <c r="AD20" s="501"/>
      <c r="AE20" s="918"/>
      <c r="AF20" s="918"/>
      <c r="AG20" s="918"/>
      <c r="AH20" s="918"/>
      <c r="AI20" s="941"/>
      <c r="AJ20" s="501"/>
      <c r="AK20" s="918"/>
      <c r="AL20" s="918"/>
      <c r="AM20" s="918"/>
      <c r="AN20" s="918"/>
      <c r="AO20" s="941"/>
      <c r="AP20" s="981"/>
      <c r="AQ20" s="990"/>
      <c r="AR20" s="990"/>
      <c r="AS20" s="990"/>
      <c r="AT20" s="990"/>
      <c r="AU20" s="945"/>
      <c r="AV20" s="981"/>
      <c r="AW20" s="990"/>
      <c r="AX20" s="990"/>
      <c r="AY20" s="990"/>
      <c r="AZ20" s="990"/>
      <c r="BA20" s="945"/>
      <c r="BB20" s="981"/>
      <c r="BC20" s="990"/>
      <c r="BD20" s="990"/>
      <c r="BE20" s="990"/>
      <c r="BF20" s="990"/>
      <c r="BG20" s="945"/>
      <c r="BH20" s="782">
        <f t="shared" si="0"/>
        <v>0</v>
      </c>
      <c r="BI20" s="783">
        <f t="shared" si="1"/>
        <v>0</v>
      </c>
      <c r="BJ20" s="783">
        <f t="shared" si="2"/>
        <v>0</v>
      </c>
      <c r="BK20" s="783">
        <f t="shared" si="3"/>
        <v>0</v>
      </c>
      <c r="BL20" s="783">
        <f t="shared" si="4"/>
        <v>0</v>
      </c>
      <c r="BM20" s="945"/>
      <c r="BN20" s="966"/>
      <c r="BO20" s="967"/>
      <c r="BP20" s="967"/>
      <c r="BQ20" s="967"/>
      <c r="BR20" s="967"/>
      <c r="BS20" s="945"/>
      <c r="BT20" s="797">
        <f t="shared" si="7"/>
        <v>0</v>
      </c>
      <c r="BU20" s="798">
        <f t="shared" si="7"/>
        <v>0</v>
      </c>
      <c r="BV20" s="798">
        <f t="shared" si="7"/>
        <v>0</v>
      </c>
      <c r="BW20" s="798">
        <f t="shared" si="7"/>
        <v>0</v>
      </c>
      <c r="BX20" s="798">
        <f t="shared" si="7"/>
        <v>0</v>
      </c>
      <c r="BY20" s="945"/>
      <c r="BZ20" s="1010" t="str">
        <f t="shared" si="8"/>
        <v>-</v>
      </c>
      <c r="CA20" s="1018" t="str">
        <f t="shared" si="8"/>
        <v>-</v>
      </c>
      <c r="CB20" s="1018" t="str">
        <f t="shared" si="8"/>
        <v>-</v>
      </c>
      <c r="CC20" s="1018" t="str">
        <f t="shared" si="8"/>
        <v>-</v>
      </c>
      <c r="CD20" s="1018" t="str">
        <f t="shared" si="8"/>
        <v>-</v>
      </c>
      <c r="CE20" s="1024" t="str">
        <f t="shared" si="8"/>
        <v>-</v>
      </c>
    </row>
    <row r="21" ht="39.95" customHeight="1" spans="2:83">
      <c r="B21" s="560"/>
      <c r="C21" s="560"/>
      <c r="D21" s="548" t="s">
        <v>129</v>
      </c>
      <c r="E21" s="549" t="s">
        <v>130</v>
      </c>
      <c r="F21" s="911" t="s">
        <v>131</v>
      </c>
      <c r="G21" s="911" t="s">
        <v>132</v>
      </c>
      <c r="H21" s="911" t="s">
        <v>133</v>
      </c>
      <c r="I21" s="911" t="s">
        <v>134</v>
      </c>
      <c r="J21" s="911" t="s">
        <v>135</v>
      </c>
      <c r="K21" s="924"/>
      <c r="L21" s="512"/>
      <c r="M21" s="921"/>
      <c r="N21" s="921"/>
      <c r="O21" s="921"/>
      <c r="P21" s="921"/>
      <c r="Q21" s="946"/>
      <c r="R21" s="954"/>
      <c r="S21" s="955"/>
      <c r="T21" s="955"/>
      <c r="U21" s="955"/>
      <c r="V21" s="955"/>
      <c r="W21" s="949"/>
      <c r="X21" s="954"/>
      <c r="Y21" s="955"/>
      <c r="Z21" s="955"/>
      <c r="AA21" s="955"/>
      <c r="AB21" s="955"/>
      <c r="AC21" s="949"/>
      <c r="AD21" s="512"/>
      <c r="AE21" s="921"/>
      <c r="AF21" s="921"/>
      <c r="AG21" s="921"/>
      <c r="AH21" s="921"/>
      <c r="AI21" s="946"/>
      <c r="AJ21" s="512"/>
      <c r="AK21" s="921"/>
      <c r="AL21" s="921"/>
      <c r="AM21" s="921"/>
      <c r="AN21" s="921"/>
      <c r="AO21" s="946"/>
      <c r="AP21" s="984"/>
      <c r="AQ21" s="985"/>
      <c r="AR21" s="985"/>
      <c r="AS21" s="985"/>
      <c r="AT21" s="985"/>
      <c r="AU21" s="949"/>
      <c r="AV21" s="984"/>
      <c r="AW21" s="985"/>
      <c r="AX21" s="985"/>
      <c r="AY21" s="985"/>
      <c r="AZ21" s="985"/>
      <c r="BA21" s="949"/>
      <c r="BB21" s="984"/>
      <c r="BC21" s="985"/>
      <c r="BD21" s="985"/>
      <c r="BE21" s="985"/>
      <c r="BF21" s="985"/>
      <c r="BG21" s="949"/>
      <c r="BH21" s="784">
        <f t="shared" si="0"/>
        <v>0</v>
      </c>
      <c r="BI21" s="785">
        <f t="shared" si="1"/>
        <v>0</v>
      </c>
      <c r="BJ21" s="785">
        <f t="shared" si="2"/>
        <v>0</v>
      </c>
      <c r="BK21" s="785">
        <f t="shared" si="3"/>
        <v>0</v>
      </c>
      <c r="BL21" s="785">
        <f t="shared" si="4"/>
        <v>0</v>
      </c>
      <c r="BM21" s="949"/>
      <c r="BN21" s="969"/>
      <c r="BO21" s="970"/>
      <c r="BP21" s="970"/>
      <c r="BQ21" s="970"/>
      <c r="BR21" s="970"/>
      <c r="BS21" s="949"/>
      <c r="BT21" s="799">
        <f t="shared" si="7"/>
        <v>0</v>
      </c>
      <c r="BU21" s="800">
        <f t="shared" si="7"/>
        <v>0</v>
      </c>
      <c r="BV21" s="800">
        <f t="shared" si="7"/>
        <v>0</v>
      </c>
      <c r="BW21" s="800">
        <f t="shared" si="7"/>
        <v>0</v>
      </c>
      <c r="BX21" s="800">
        <f t="shared" si="7"/>
        <v>0</v>
      </c>
      <c r="BY21" s="949"/>
      <c r="BZ21" s="1015" t="str">
        <f t="shared" si="8"/>
        <v>-</v>
      </c>
      <c r="CA21" s="1016" t="str">
        <f t="shared" si="8"/>
        <v>-</v>
      </c>
      <c r="CB21" s="1016" t="str">
        <f t="shared" si="8"/>
        <v>-</v>
      </c>
      <c r="CC21" s="1016" t="str">
        <f t="shared" si="8"/>
        <v>-</v>
      </c>
      <c r="CD21" s="1016" t="str">
        <f t="shared" si="8"/>
        <v>-</v>
      </c>
      <c r="CE21" s="1025" t="str">
        <f t="shared" si="8"/>
        <v>-</v>
      </c>
    </row>
    <row r="22" ht="60" customHeight="1" spans="2:83">
      <c r="B22" s="557" t="s">
        <v>136</v>
      </c>
      <c r="C22" s="557"/>
      <c r="D22" s="548" t="s">
        <v>137</v>
      </c>
      <c r="E22" s="549" t="s">
        <v>138</v>
      </c>
      <c r="F22" s="912" t="s">
        <v>139</v>
      </c>
      <c r="G22" s="912" t="s">
        <v>140</v>
      </c>
      <c r="H22" s="912" t="s">
        <v>141</v>
      </c>
      <c r="I22" s="912" t="s">
        <v>142</v>
      </c>
      <c r="J22" s="912" t="s">
        <v>143</v>
      </c>
      <c r="K22" s="922"/>
      <c r="L22" s="694"/>
      <c r="M22" s="695"/>
      <c r="N22" s="695"/>
      <c r="O22" s="695"/>
      <c r="P22" s="695"/>
      <c r="Q22" s="962"/>
      <c r="R22" s="938"/>
      <c r="S22" s="939"/>
      <c r="T22" s="939"/>
      <c r="U22" s="939"/>
      <c r="V22" s="939"/>
      <c r="W22" s="940"/>
      <c r="X22" s="938"/>
      <c r="Y22" s="939"/>
      <c r="Z22" s="939"/>
      <c r="AA22" s="939"/>
      <c r="AB22" s="939"/>
      <c r="AC22" s="940"/>
      <c r="AD22" s="685"/>
      <c r="AE22" s="686"/>
      <c r="AF22" s="686"/>
      <c r="AG22" s="686"/>
      <c r="AH22" s="686"/>
      <c r="AI22" s="937"/>
      <c r="AJ22" s="685"/>
      <c r="AK22" s="686"/>
      <c r="AL22" s="686"/>
      <c r="AM22" s="686"/>
      <c r="AN22" s="686"/>
      <c r="AO22" s="937"/>
      <c r="AP22" s="979"/>
      <c r="AQ22" s="980"/>
      <c r="AR22" s="980"/>
      <c r="AS22" s="980"/>
      <c r="AT22" s="980"/>
      <c r="AU22" s="940"/>
      <c r="AV22" s="979"/>
      <c r="AW22" s="980"/>
      <c r="AX22" s="980"/>
      <c r="AY22" s="980"/>
      <c r="AZ22" s="980"/>
      <c r="BA22" s="940"/>
      <c r="BB22" s="979"/>
      <c r="BC22" s="980"/>
      <c r="BD22" s="980"/>
      <c r="BE22" s="980"/>
      <c r="BF22" s="980"/>
      <c r="BG22" s="940"/>
      <c r="BH22" s="780">
        <f t="shared" si="0"/>
        <v>0</v>
      </c>
      <c r="BI22" s="781">
        <f t="shared" si="1"/>
        <v>0</v>
      </c>
      <c r="BJ22" s="781">
        <f t="shared" si="2"/>
        <v>0</v>
      </c>
      <c r="BK22" s="781">
        <f t="shared" si="3"/>
        <v>0</v>
      </c>
      <c r="BL22" s="781">
        <f t="shared" si="4"/>
        <v>0</v>
      </c>
      <c r="BM22" s="940"/>
      <c r="BN22" s="963"/>
      <c r="BO22" s="964"/>
      <c r="BP22" s="964"/>
      <c r="BQ22" s="964"/>
      <c r="BR22" s="964"/>
      <c r="BS22" s="940"/>
      <c r="BT22" s="780">
        <f t="shared" si="7"/>
        <v>0</v>
      </c>
      <c r="BU22" s="796">
        <f t="shared" si="7"/>
        <v>0</v>
      </c>
      <c r="BV22" s="796">
        <f t="shared" si="7"/>
        <v>0</v>
      </c>
      <c r="BW22" s="796">
        <f t="shared" si="7"/>
        <v>0</v>
      </c>
      <c r="BX22" s="796">
        <f t="shared" si="7"/>
        <v>0</v>
      </c>
      <c r="BY22" s="940"/>
      <c r="BZ22" s="1006" t="str">
        <f t="shared" si="8"/>
        <v>-</v>
      </c>
      <c r="CA22" s="1007" t="str">
        <f t="shared" si="8"/>
        <v>-</v>
      </c>
      <c r="CB22" s="1007" t="str">
        <f t="shared" si="8"/>
        <v>-</v>
      </c>
      <c r="CC22" s="1007" t="str">
        <f t="shared" si="8"/>
        <v>-</v>
      </c>
      <c r="CD22" s="1007" t="str">
        <f t="shared" si="8"/>
        <v>-</v>
      </c>
      <c r="CE22" s="1023" t="str">
        <f t="shared" si="8"/>
        <v>-</v>
      </c>
    </row>
    <row r="23" ht="60" customHeight="1" spans="2:83">
      <c r="B23" s="560"/>
      <c r="C23" s="560"/>
      <c r="D23" s="548" t="s">
        <v>144</v>
      </c>
      <c r="E23" s="549" t="s">
        <v>145</v>
      </c>
      <c r="F23" s="911" t="s">
        <v>146</v>
      </c>
      <c r="G23" s="911" t="s">
        <v>147</v>
      </c>
      <c r="H23" s="911" t="s">
        <v>148</v>
      </c>
      <c r="I23" s="911" t="s">
        <v>149</v>
      </c>
      <c r="J23" s="911" t="s">
        <v>150</v>
      </c>
      <c r="K23" s="924"/>
      <c r="L23" s="504"/>
      <c r="M23" s="927"/>
      <c r="N23" s="927"/>
      <c r="O23" s="927"/>
      <c r="P23" s="927"/>
      <c r="Q23" s="957"/>
      <c r="R23" s="513"/>
      <c r="S23" s="484"/>
      <c r="T23" s="484"/>
      <c r="U23" s="484"/>
      <c r="V23" s="484"/>
      <c r="W23" s="949"/>
      <c r="X23" s="513"/>
      <c r="Y23" s="484"/>
      <c r="Z23" s="484"/>
      <c r="AA23" s="484"/>
      <c r="AB23" s="484"/>
      <c r="AC23" s="949"/>
      <c r="AD23" s="512"/>
      <c r="AE23" s="921"/>
      <c r="AF23" s="921"/>
      <c r="AG23" s="921"/>
      <c r="AH23" s="921"/>
      <c r="AI23" s="946"/>
      <c r="AJ23" s="512"/>
      <c r="AK23" s="921"/>
      <c r="AL23" s="921"/>
      <c r="AM23" s="921"/>
      <c r="AN23" s="921"/>
      <c r="AO23" s="946"/>
      <c r="AP23" s="514"/>
      <c r="AQ23" s="760"/>
      <c r="AR23" s="760"/>
      <c r="AS23" s="760"/>
      <c r="AT23" s="760"/>
      <c r="AU23" s="949"/>
      <c r="AV23" s="514"/>
      <c r="AW23" s="760"/>
      <c r="AX23" s="760"/>
      <c r="AY23" s="760"/>
      <c r="AZ23" s="760"/>
      <c r="BA23" s="949"/>
      <c r="BB23" s="514"/>
      <c r="BC23" s="760"/>
      <c r="BD23" s="760"/>
      <c r="BE23" s="760"/>
      <c r="BF23" s="760"/>
      <c r="BG23" s="949"/>
      <c r="BH23" s="533">
        <f t="shared" si="0"/>
        <v>0</v>
      </c>
      <c r="BI23" s="996">
        <f t="shared" si="1"/>
        <v>0</v>
      </c>
      <c r="BJ23" s="996">
        <f t="shared" si="2"/>
        <v>0</v>
      </c>
      <c r="BK23" s="996">
        <f t="shared" si="3"/>
        <v>0</v>
      </c>
      <c r="BL23" s="996">
        <f t="shared" si="4"/>
        <v>0</v>
      </c>
      <c r="BM23" s="949"/>
      <c r="BN23" s="513"/>
      <c r="BO23" s="484"/>
      <c r="BP23" s="484"/>
      <c r="BQ23" s="484"/>
      <c r="BR23" s="484"/>
      <c r="BS23" s="949"/>
      <c r="BT23" s="534">
        <f t="shared" si="7"/>
        <v>0</v>
      </c>
      <c r="BU23" s="1012">
        <f t="shared" si="7"/>
        <v>0</v>
      </c>
      <c r="BV23" s="1012">
        <f t="shared" si="7"/>
        <v>0</v>
      </c>
      <c r="BW23" s="1012">
        <f t="shared" si="7"/>
        <v>0</v>
      </c>
      <c r="BX23" s="1012">
        <f t="shared" si="7"/>
        <v>0</v>
      </c>
      <c r="BY23" s="949"/>
      <c r="BZ23" s="818" t="str">
        <f t="shared" si="8"/>
        <v>-</v>
      </c>
      <c r="CA23" s="819" t="str">
        <f t="shared" si="8"/>
        <v>-</v>
      </c>
      <c r="CB23" s="819" t="str">
        <f t="shared" si="8"/>
        <v>-</v>
      </c>
      <c r="CC23" s="819" t="str">
        <f t="shared" si="8"/>
        <v>-</v>
      </c>
      <c r="CD23" s="819" t="str">
        <f t="shared" si="8"/>
        <v>-</v>
      </c>
      <c r="CE23" s="1025" t="str">
        <f t="shared" si="8"/>
        <v>-</v>
      </c>
    </row>
    <row r="24" ht="30" customHeight="1" spans="2:83">
      <c r="B24" s="557" t="s">
        <v>151</v>
      </c>
      <c r="C24" s="557"/>
      <c r="D24" s="548" t="s">
        <v>152</v>
      </c>
      <c r="E24" s="549" t="s">
        <v>153</v>
      </c>
      <c r="F24" s="912" t="s">
        <v>154</v>
      </c>
      <c r="G24" s="912" t="s">
        <v>155</v>
      </c>
      <c r="H24" s="912" t="s">
        <v>156</v>
      </c>
      <c r="I24" s="912" t="s">
        <v>157</v>
      </c>
      <c r="J24" s="912" t="s">
        <v>158</v>
      </c>
      <c r="K24" s="925" t="s">
        <v>159</v>
      </c>
      <c r="L24" s="685"/>
      <c r="M24" s="686"/>
      <c r="N24" s="686"/>
      <c r="O24" s="686"/>
      <c r="P24" s="686"/>
      <c r="Q24" s="951"/>
      <c r="R24" s="963"/>
      <c r="S24" s="964"/>
      <c r="T24" s="964"/>
      <c r="U24" s="964"/>
      <c r="V24" s="964"/>
      <c r="W24" s="952"/>
      <c r="X24" s="963"/>
      <c r="Y24" s="964"/>
      <c r="Z24" s="964"/>
      <c r="AA24" s="964"/>
      <c r="AB24" s="964"/>
      <c r="AC24" s="952"/>
      <c r="AD24" s="685"/>
      <c r="AE24" s="686"/>
      <c r="AF24" s="686"/>
      <c r="AG24" s="686"/>
      <c r="AH24" s="686"/>
      <c r="AI24" s="951"/>
      <c r="AJ24" s="685"/>
      <c r="AK24" s="686"/>
      <c r="AL24" s="686"/>
      <c r="AM24" s="686"/>
      <c r="AN24" s="686"/>
      <c r="AO24" s="951"/>
      <c r="AP24" s="979"/>
      <c r="AQ24" s="980"/>
      <c r="AR24" s="980"/>
      <c r="AS24" s="980"/>
      <c r="AT24" s="980"/>
      <c r="AU24" s="983"/>
      <c r="AV24" s="979"/>
      <c r="AW24" s="980"/>
      <c r="AX24" s="980"/>
      <c r="AY24" s="980"/>
      <c r="AZ24" s="980"/>
      <c r="BA24" s="983"/>
      <c r="BB24" s="979"/>
      <c r="BC24" s="980"/>
      <c r="BD24" s="980"/>
      <c r="BE24" s="980"/>
      <c r="BF24" s="980"/>
      <c r="BG24" s="983"/>
      <c r="BH24" s="997">
        <f t="shared" si="0"/>
        <v>0</v>
      </c>
      <c r="BI24" s="781">
        <f t="shared" si="1"/>
        <v>0</v>
      </c>
      <c r="BJ24" s="781">
        <f t="shared" si="2"/>
        <v>0</v>
      </c>
      <c r="BK24" s="781">
        <f t="shared" si="3"/>
        <v>0</v>
      </c>
      <c r="BL24" s="781">
        <f t="shared" si="4"/>
        <v>0</v>
      </c>
      <c r="BM24" s="1002">
        <f>IF($A$1="补货",Q24+W24+AC24,Q24)</f>
        <v>0</v>
      </c>
      <c r="BN24" s="963"/>
      <c r="BO24" s="964"/>
      <c r="BP24" s="964"/>
      <c r="BQ24" s="964"/>
      <c r="BR24" s="964"/>
      <c r="BS24" s="952"/>
      <c r="BT24" s="780">
        <f t="shared" si="7"/>
        <v>0</v>
      </c>
      <c r="BU24" s="796">
        <f t="shared" si="7"/>
        <v>0</v>
      </c>
      <c r="BV24" s="796">
        <f t="shared" si="7"/>
        <v>0</v>
      </c>
      <c r="BW24" s="796">
        <f t="shared" si="7"/>
        <v>0</v>
      </c>
      <c r="BX24" s="796">
        <f t="shared" si="7"/>
        <v>0</v>
      </c>
      <c r="BY24" s="1013">
        <f t="shared" si="7"/>
        <v>0</v>
      </c>
      <c r="BZ24" s="1006" t="str">
        <f t="shared" si="8"/>
        <v>-</v>
      </c>
      <c r="CA24" s="1007" t="str">
        <f t="shared" si="8"/>
        <v>-</v>
      </c>
      <c r="CB24" s="1007" t="str">
        <f t="shared" si="8"/>
        <v>-</v>
      </c>
      <c r="CC24" s="1007" t="str">
        <f t="shared" si="8"/>
        <v>-</v>
      </c>
      <c r="CD24" s="1007" t="str">
        <f t="shared" si="8"/>
        <v>-</v>
      </c>
      <c r="CE24" s="1026" t="str">
        <f t="shared" si="8"/>
        <v>-</v>
      </c>
    </row>
    <row r="25" ht="30" customHeight="1" spans="2:83">
      <c r="B25" s="546"/>
      <c r="C25" s="546"/>
      <c r="D25" s="548" t="s">
        <v>23</v>
      </c>
      <c r="E25" s="549" t="s">
        <v>24</v>
      </c>
      <c r="F25" s="913" t="s">
        <v>160</v>
      </c>
      <c r="G25" s="913" t="s">
        <v>161</v>
      </c>
      <c r="H25" s="913" t="s">
        <v>162</v>
      </c>
      <c r="I25" s="913" t="s">
        <v>163</v>
      </c>
      <c r="J25" s="913" t="s">
        <v>164</v>
      </c>
      <c r="K25" s="928" t="s">
        <v>165</v>
      </c>
      <c r="L25" s="501"/>
      <c r="M25" s="918"/>
      <c r="N25" s="918"/>
      <c r="O25" s="918"/>
      <c r="P25" s="918"/>
      <c r="Q25" s="965"/>
      <c r="R25" s="966"/>
      <c r="S25" s="967"/>
      <c r="T25" s="967"/>
      <c r="U25" s="967"/>
      <c r="V25" s="967"/>
      <c r="W25" s="968"/>
      <c r="X25" s="966"/>
      <c r="Y25" s="967"/>
      <c r="Z25" s="967"/>
      <c r="AA25" s="967"/>
      <c r="AB25" s="967"/>
      <c r="AC25" s="968"/>
      <c r="AD25" s="501"/>
      <c r="AE25" s="918"/>
      <c r="AF25" s="918"/>
      <c r="AG25" s="918"/>
      <c r="AH25" s="918"/>
      <c r="AI25" s="965"/>
      <c r="AJ25" s="501"/>
      <c r="AK25" s="918"/>
      <c r="AL25" s="918"/>
      <c r="AM25" s="918"/>
      <c r="AN25" s="918"/>
      <c r="AO25" s="965"/>
      <c r="AP25" s="981"/>
      <c r="AQ25" s="990"/>
      <c r="AR25" s="990"/>
      <c r="AS25" s="990"/>
      <c r="AT25" s="990"/>
      <c r="AU25" s="991"/>
      <c r="AV25" s="981"/>
      <c r="AW25" s="990"/>
      <c r="AX25" s="990"/>
      <c r="AY25" s="990"/>
      <c r="AZ25" s="990"/>
      <c r="BA25" s="991"/>
      <c r="BB25" s="981"/>
      <c r="BC25" s="990"/>
      <c r="BD25" s="990"/>
      <c r="BE25" s="990"/>
      <c r="BF25" s="990"/>
      <c r="BG25" s="991"/>
      <c r="BH25" s="782">
        <f t="shared" si="0"/>
        <v>0</v>
      </c>
      <c r="BI25" s="783">
        <f t="shared" si="1"/>
        <v>0</v>
      </c>
      <c r="BJ25" s="783">
        <f t="shared" si="2"/>
        <v>0</v>
      </c>
      <c r="BK25" s="783">
        <f t="shared" si="3"/>
        <v>0</v>
      </c>
      <c r="BL25" s="783">
        <f t="shared" si="4"/>
        <v>0</v>
      </c>
      <c r="BM25" s="1004">
        <f>IF($A$1="补货",Q25+W25+AC25,Q25)</f>
        <v>0</v>
      </c>
      <c r="BN25" s="966"/>
      <c r="BO25" s="967"/>
      <c r="BP25" s="967"/>
      <c r="BQ25" s="967"/>
      <c r="BR25" s="967"/>
      <c r="BS25" s="968"/>
      <c r="BT25" s="797">
        <f t="shared" si="7"/>
        <v>0</v>
      </c>
      <c r="BU25" s="798">
        <f t="shared" si="7"/>
        <v>0</v>
      </c>
      <c r="BV25" s="798">
        <f t="shared" si="7"/>
        <v>0</v>
      </c>
      <c r="BW25" s="798">
        <f t="shared" si="7"/>
        <v>0</v>
      </c>
      <c r="BX25" s="798">
        <f t="shared" si="7"/>
        <v>0</v>
      </c>
      <c r="BY25" s="1019">
        <f t="shared" si="7"/>
        <v>0</v>
      </c>
      <c r="BZ25" s="1010" t="str">
        <f t="shared" si="8"/>
        <v>-</v>
      </c>
      <c r="CA25" s="1018" t="str">
        <f t="shared" si="8"/>
        <v>-</v>
      </c>
      <c r="CB25" s="1018" t="str">
        <f t="shared" si="8"/>
        <v>-</v>
      </c>
      <c r="CC25" s="1018" t="str">
        <f t="shared" si="8"/>
        <v>-</v>
      </c>
      <c r="CD25" s="1018" t="str">
        <f t="shared" si="8"/>
        <v>-</v>
      </c>
      <c r="CE25" s="1029" t="str">
        <f t="shared" si="8"/>
        <v>-</v>
      </c>
    </row>
    <row r="26" ht="30" customHeight="1" spans="2:83">
      <c r="B26" s="546"/>
      <c r="C26" s="546"/>
      <c r="D26" s="548" t="s">
        <v>30</v>
      </c>
      <c r="E26" s="549" t="s">
        <v>31</v>
      </c>
      <c r="F26" s="913" t="s">
        <v>166</v>
      </c>
      <c r="G26" s="913" t="s">
        <v>167</v>
      </c>
      <c r="H26" s="913" t="s">
        <v>168</v>
      </c>
      <c r="I26" s="913" t="s">
        <v>169</v>
      </c>
      <c r="J26" s="913" t="s">
        <v>170</v>
      </c>
      <c r="K26" s="928" t="s">
        <v>171</v>
      </c>
      <c r="L26" s="501"/>
      <c r="M26" s="918"/>
      <c r="N26" s="918"/>
      <c r="O26" s="918"/>
      <c r="P26" s="918"/>
      <c r="Q26" s="965"/>
      <c r="R26" s="966"/>
      <c r="S26" s="967"/>
      <c r="T26" s="967"/>
      <c r="U26" s="967"/>
      <c r="V26" s="967"/>
      <c r="W26" s="968"/>
      <c r="X26" s="966"/>
      <c r="Y26" s="967"/>
      <c r="Z26" s="967"/>
      <c r="AA26" s="967"/>
      <c r="AB26" s="967"/>
      <c r="AC26" s="968"/>
      <c r="AD26" s="501"/>
      <c r="AE26" s="918"/>
      <c r="AF26" s="918"/>
      <c r="AG26" s="918"/>
      <c r="AH26" s="918"/>
      <c r="AI26" s="965"/>
      <c r="AJ26" s="501"/>
      <c r="AK26" s="918"/>
      <c r="AL26" s="918"/>
      <c r="AM26" s="918"/>
      <c r="AN26" s="918"/>
      <c r="AO26" s="965"/>
      <c r="AP26" s="981"/>
      <c r="AQ26" s="990"/>
      <c r="AR26" s="990"/>
      <c r="AS26" s="990"/>
      <c r="AT26" s="990"/>
      <c r="AU26" s="991"/>
      <c r="AV26" s="981"/>
      <c r="AW26" s="990"/>
      <c r="AX26" s="990"/>
      <c r="AY26" s="990"/>
      <c r="AZ26" s="990"/>
      <c r="BA26" s="991"/>
      <c r="BB26" s="981"/>
      <c r="BC26" s="990"/>
      <c r="BD26" s="990"/>
      <c r="BE26" s="990"/>
      <c r="BF26" s="990"/>
      <c r="BG26" s="991"/>
      <c r="BH26" s="782">
        <f t="shared" si="0"/>
        <v>0</v>
      </c>
      <c r="BI26" s="783">
        <f t="shared" si="1"/>
        <v>0</v>
      </c>
      <c r="BJ26" s="783">
        <f t="shared" si="2"/>
        <v>0</v>
      </c>
      <c r="BK26" s="783">
        <f t="shared" si="3"/>
        <v>0</v>
      </c>
      <c r="BL26" s="783">
        <f t="shared" si="4"/>
        <v>0</v>
      </c>
      <c r="BM26" s="1004">
        <f>IF($A$1="补货",Q26+W26+AC26,Q26)</f>
        <v>0</v>
      </c>
      <c r="BN26" s="966"/>
      <c r="BO26" s="967"/>
      <c r="BP26" s="967"/>
      <c r="BQ26" s="967"/>
      <c r="BR26" s="967"/>
      <c r="BS26" s="968"/>
      <c r="BT26" s="797">
        <f t="shared" si="7"/>
        <v>0</v>
      </c>
      <c r="BU26" s="798">
        <f t="shared" si="7"/>
        <v>0</v>
      </c>
      <c r="BV26" s="798">
        <f t="shared" si="7"/>
        <v>0</v>
      </c>
      <c r="BW26" s="798">
        <f t="shared" si="7"/>
        <v>0</v>
      </c>
      <c r="BX26" s="798">
        <f t="shared" si="7"/>
        <v>0</v>
      </c>
      <c r="BY26" s="1019">
        <f t="shared" si="7"/>
        <v>0</v>
      </c>
      <c r="BZ26" s="1010" t="str">
        <f t="shared" si="8"/>
        <v>-</v>
      </c>
      <c r="CA26" s="1018" t="str">
        <f t="shared" si="8"/>
        <v>-</v>
      </c>
      <c r="CB26" s="1018" t="str">
        <f t="shared" si="8"/>
        <v>-</v>
      </c>
      <c r="CC26" s="1018" t="str">
        <f t="shared" si="8"/>
        <v>-</v>
      </c>
      <c r="CD26" s="1018" t="str">
        <f t="shared" si="8"/>
        <v>-</v>
      </c>
      <c r="CE26" s="1029" t="str">
        <f t="shared" si="8"/>
        <v>-</v>
      </c>
    </row>
    <row r="27" ht="30" customHeight="1" spans="2:83">
      <c r="B27" s="560"/>
      <c r="C27" s="560"/>
      <c r="D27" s="548" t="s">
        <v>129</v>
      </c>
      <c r="E27" s="549" t="s">
        <v>130</v>
      </c>
      <c r="F27" s="911" t="s">
        <v>172</v>
      </c>
      <c r="G27" s="911" t="s">
        <v>173</v>
      </c>
      <c r="H27" s="911" t="s">
        <v>174</v>
      </c>
      <c r="I27" s="911" t="s">
        <v>175</v>
      </c>
      <c r="J27" s="911" t="s">
        <v>176</v>
      </c>
      <c r="K27" s="926" t="s">
        <v>177</v>
      </c>
      <c r="L27" s="512"/>
      <c r="M27" s="921"/>
      <c r="N27" s="921"/>
      <c r="O27" s="921"/>
      <c r="P27" s="921"/>
      <c r="Q27" s="953"/>
      <c r="R27" s="969"/>
      <c r="S27" s="970"/>
      <c r="T27" s="970"/>
      <c r="U27" s="970"/>
      <c r="V27" s="970"/>
      <c r="W27" s="956"/>
      <c r="X27" s="969"/>
      <c r="Y27" s="970"/>
      <c r="Z27" s="970"/>
      <c r="AA27" s="970"/>
      <c r="AB27" s="970"/>
      <c r="AC27" s="956"/>
      <c r="AD27" s="512"/>
      <c r="AE27" s="921"/>
      <c r="AF27" s="921"/>
      <c r="AG27" s="921"/>
      <c r="AH27" s="921"/>
      <c r="AI27" s="953"/>
      <c r="AJ27" s="512"/>
      <c r="AK27" s="921"/>
      <c r="AL27" s="921"/>
      <c r="AM27" s="921"/>
      <c r="AN27" s="921"/>
      <c r="AO27" s="953"/>
      <c r="AP27" s="984"/>
      <c r="AQ27" s="985"/>
      <c r="AR27" s="985"/>
      <c r="AS27" s="985"/>
      <c r="AT27" s="985"/>
      <c r="AU27" s="986"/>
      <c r="AV27" s="984"/>
      <c r="AW27" s="985"/>
      <c r="AX27" s="985"/>
      <c r="AY27" s="985"/>
      <c r="AZ27" s="985"/>
      <c r="BA27" s="986"/>
      <c r="BB27" s="984"/>
      <c r="BC27" s="985"/>
      <c r="BD27" s="985"/>
      <c r="BE27" s="985"/>
      <c r="BF27" s="985"/>
      <c r="BG27" s="986"/>
      <c r="BH27" s="784">
        <f t="shared" si="0"/>
        <v>0</v>
      </c>
      <c r="BI27" s="785">
        <f t="shared" si="1"/>
        <v>0</v>
      </c>
      <c r="BJ27" s="785">
        <f t="shared" si="2"/>
        <v>0</v>
      </c>
      <c r="BK27" s="785">
        <f t="shared" si="3"/>
        <v>0</v>
      </c>
      <c r="BL27" s="785">
        <f t="shared" si="4"/>
        <v>0</v>
      </c>
      <c r="BM27" s="1003">
        <f>IF($A$1="补货",Q27+W27+AC27,Q27)</f>
        <v>0</v>
      </c>
      <c r="BN27" s="969"/>
      <c r="BO27" s="970"/>
      <c r="BP27" s="970"/>
      <c r="BQ27" s="970"/>
      <c r="BR27" s="970"/>
      <c r="BS27" s="956"/>
      <c r="BT27" s="799">
        <f t="shared" si="7"/>
        <v>0</v>
      </c>
      <c r="BU27" s="800">
        <f t="shared" si="7"/>
        <v>0</v>
      </c>
      <c r="BV27" s="800">
        <f t="shared" si="7"/>
        <v>0</v>
      </c>
      <c r="BW27" s="800">
        <f t="shared" si="7"/>
        <v>0</v>
      </c>
      <c r="BX27" s="800">
        <f t="shared" si="7"/>
        <v>0</v>
      </c>
      <c r="BY27" s="1014">
        <f t="shared" si="7"/>
        <v>0</v>
      </c>
      <c r="BZ27" s="1015" t="str">
        <f t="shared" si="8"/>
        <v>-</v>
      </c>
      <c r="CA27" s="1016" t="str">
        <f t="shared" si="8"/>
        <v>-</v>
      </c>
      <c r="CB27" s="1016" t="str">
        <f t="shared" si="8"/>
        <v>-</v>
      </c>
      <c r="CC27" s="1016" t="str">
        <f t="shared" si="8"/>
        <v>-</v>
      </c>
      <c r="CD27" s="1016" t="str">
        <f t="shared" si="8"/>
        <v>-</v>
      </c>
      <c r="CE27" s="1027" t="str">
        <f t="shared" si="8"/>
        <v>-</v>
      </c>
    </row>
    <row r="28" ht="140.1" customHeight="1" spans="2:83">
      <c r="B28" s="542" t="s">
        <v>178</v>
      </c>
      <c r="C28" s="542"/>
      <c r="D28" s="548" t="s">
        <v>179</v>
      </c>
      <c r="E28" s="549" t="s">
        <v>179</v>
      </c>
      <c r="F28" s="914" t="s">
        <v>180</v>
      </c>
      <c r="G28" s="914" t="s">
        <v>181</v>
      </c>
      <c r="H28" s="914" t="s">
        <v>182</v>
      </c>
      <c r="I28" s="914" t="s">
        <v>183</v>
      </c>
      <c r="J28" s="929"/>
      <c r="K28" s="930"/>
      <c r="L28" s="931"/>
      <c r="M28" s="932"/>
      <c r="N28" s="932"/>
      <c r="O28" s="932"/>
      <c r="P28" s="933"/>
      <c r="Q28" s="971"/>
      <c r="R28" s="972"/>
      <c r="S28" s="973"/>
      <c r="T28" s="973"/>
      <c r="U28" s="973"/>
      <c r="V28" s="974"/>
      <c r="W28" s="975"/>
      <c r="X28" s="972"/>
      <c r="Y28" s="973"/>
      <c r="Z28" s="973"/>
      <c r="AA28" s="973"/>
      <c r="AB28" s="974"/>
      <c r="AC28" s="975"/>
      <c r="AD28" s="931"/>
      <c r="AE28" s="932"/>
      <c r="AF28" s="932"/>
      <c r="AG28" s="932"/>
      <c r="AH28" s="933"/>
      <c r="AI28" s="971"/>
      <c r="AJ28" s="931"/>
      <c r="AK28" s="932"/>
      <c r="AL28" s="932"/>
      <c r="AM28" s="932"/>
      <c r="AN28" s="933"/>
      <c r="AO28" s="971"/>
      <c r="AP28" s="992"/>
      <c r="AQ28" s="993"/>
      <c r="AR28" s="993"/>
      <c r="AS28" s="993"/>
      <c r="AT28" s="974"/>
      <c r="AU28" s="975"/>
      <c r="AV28" s="992"/>
      <c r="AW28" s="993"/>
      <c r="AX28" s="993"/>
      <c r="AY28" s="993"/>
      <c r="AZ28" s="974"/>
      <c r="BA28" s="975"/>
      <c r="BB28" s="992"/>
      <c r="BC28" s="993"/>
      <c r="BD28" s="993"/>
      <c r="BE28" s="993"/>
      <c r="BF28" s="974"/>
      <c r="BG28" s="975"/>
      <c r="BH28" s="999">
        <f t="shared" ref="BH28:BK30" si="13">IF($A$1="补货",L28+R28+X28,L28)</f>
        <v>0</v>
      </c>
      <c r="BI28" s="1000">
        <f t="shared" si="13"/>
        <v>0</v>
      </c>
      <c r="BJ28" s="1000">
        <f t="shared" si="13"/>
        <v>0</v>
      </c>
      <c r="BK28" s="1000">
        <f t="shared" si="13"/>
        <v>0</v>
      </c>
      <c r="BL28" s="974"/>
      <c r="BM28" s="975"/>
      <c r="BN28" s="972"/>
      <c r="BO28" s="973"/>
      <c r="BP28" s="973"/>
      <c r="BQ28" s="973"/>
      <c r="BR28" s="974"/>
      <c r="BS28" s="975"/>
      <c r="BT28" s="1005">
        <f t="shared" si="7"/>
        <v>0</v>
      </c>
      <c r="BU28" s="1020">
        <f t="shared" si="7"/>
        <v>0</v>
      </c>
      <c r="BV28" s="1020">
        <f t="shared" si="7"/>
        <v>0</v>
      </c>
      <c r="BW28" s="1020">
        <f t="shared" si="7"/>
        <v>0</v>
      </c>
      <c r="BX28" s="974"/>
      <c r="BY28" s="975"/>
      <c r="BZ28" s="1021" t="str">
        <f t="shared" si="8"/>
        <v>-</v>
      </c>
      <c r="CA28" s="1022" t="str">
        <f t="shared" si="8"/>
        <v>-</v>
      </c>
      <c r="CB28" s="1022" t="str">
        <f t="shared" si="8"/>
        <v>-</v>
      </c>
      <c r="CC28" s="1022" t="str">
        <f t="shared" si="8"/>
        <v>-</v>
      </c>
      <c r="CD28" s="1030" t="str">
        <f t="shared" si="8"/>
        <v>-</v>
      </c>
      <c r="CE28" s="1031" t="str">
        <f t="shared" si="8"/>
        <v>-</v>
      </c>
    </row>
    <row r="29" ht="60" customHeight="1" spans="2:83">
      <c r="B29" s="557" t="s">
        <v>184</v>
      </c>
      <c r="C29" s="557"/>
      <c r="D29" s="548" t="s">
        <v>23</v>
      </c>
      <c r="E29" s="549" t="s">
        <v>24</v>
      </c>
      <c r="F29" s="912" t="s">
        <v>185</v>
      </c>
      <c r="G29" s="912" t="s">
        <v>186</v>
      </c>
      <c r="H29" s="912" t="s">
        <v>187</v>
      </c>
      <c r="I29" s="912" t="s">
        <v>188</v>
      </c>
      <c r="J29" s="912" t="s">
        <v>189</v>
      </c>
      <c r="K29" s="922"/>
      <c r="L29" s="685"/>
      <c r="M29" s="686"/>
      <c r="N29" s="686"/>
      <c r="O29" s="686"/>
      <c r="P29" s="686"/>
      <c r="Q29" s="937"/>
      <c r="R29" s="963"/>
      <c r="S29" s="964"/>
      <c r="T29" s="964"/>
      <c r="U29" s="964"/>
      <c r="V29" s="964"/>
      <c r="W29" s="940"/>
      <c r="X29" s="963"/>
      <c r="Y29" s="964"/>
      <c r="Z29" s="964"/>
      <c r="AA29" s="964"/>
      <c r="AB29" s="964"/>
      <c r="AC29" s="940"/>
      <c r="AD29" s="685"/>
      <c r="AE29" s="686"/>
      <c r="AF29" s="686"/>
      <c r="AG29" s="686"/>
      <c r="AH29" s="686"/>
      <c r="AI29" s="937"/>
      <c r="AJ29" s="685"/>
      <c r="AK29" s="686"/>
      <c r="AL29" s="686"/>
      <c r="AM29" s="686"/>
      <c r="AN29" s="686"/>
      <c r="AO29" s="937"/>
      <c r="AP29" s="979"/>
      <c r="AQ29" s="980"/>
      <c r="AR29" s="980"/>
      <c r="AS29" s="980"/>
      <c r="AT29" s="980"/>
      <c r="AU29" s="940"/>
      <c r="AV29" s="979"/>
      <c r="AW29" s="980"/>
      <c r="AX29" s="980"/>
      <c r="AY29" s="980"/>
      <c r="AZ29" s="980"/>
      <c r="BA29" s="940"/>
      <c r="BB29" s="979"/>
      <c r="BC29" s="980"/>
      <c r="BD29" s="980"/>
      <c r="BE29" s="980"/>
      <c r="BF29" s="980"/>
      <c r="BG29" s="940"/>
      <c r="BH29" s="997">
        <f t="shared" si="13"/>
        <v>0</v>
      </c>
      <c r="BI29" s="781">
        <f t="shared" si="13"/>
        <v>0</v>
      </c>
      <c r="BJ29" s="781">
        <f t="shared" si="13"/>
        <v>0</v>
      </c>
      <c r="BK29" s="781">
        <f t="shared" si="13"/>
        <v>0</v>
      </c>
      <c r="BL29" s="781">
        <f>IF($A$1="补货",P29+V29+AB29,P29)</f>
        <v>0</v>
      </c>
      <c r="BM29" s="940"/>
      <c r="BN29" s="963"/>
      <c r="BO29" s="964"/>
      <c r="BP29" s="964"/>
      <c r="BQ29" s="964"/>
      <c r="BR29" s="964"/>
      <c r="BS29" s="940"/>
      <c r="BT29" s="780">
        <f t="shared" si="7"/>
        <v>0</v>
      </c>
      <c r="BU29" s="796">
        <f t="shared" si="7"/>
        <v>0</v>
      </c>
      <c r="BV29" s="796">
        <f t="shared" si="7"/>
        <v>0</v>
      </c>
      <c r="BW29" s="796">
        <f t="shared" si="7"/>
        <v>0</v>
      </c>
      <c r="BX29" s="796">
        <f t="shared" si="7"/>
        <v>0</v>
      </c>
      <c r="BY29" s="940"/>
      <c r="BZ29" s="1006" t="str">
        <f t="shared" si="8"/>
        <v>-</v>
      </c>
      <c r="CA29" s="1007" t="str">
        <f t="shared" si="8"/>
        <v>-</v>
      </c>
      <c r="CB29" s="1007" t="str">
        <f t="shared" si="8"/>
        <v>-</v>
      </c>
      <c r="CC29" s="1007" t="str">
        <f t="shared" si="8"/>
        <v>-</v>
      </c>
      <c r="CD29" s="1007" t="str">
        <f t="shared" si="8"/>
        <v>-</v>
      </c>
      <c r="CE29" s="1023" t="str">
        <f t="shared" si="8"/>
        <v>-</v>
      </c>
    </row>
    <row r="30" ht="60" customHeight="1" spans="2:83">
      <c r="B30" s="560"/>
      <c r="C30" s="560"/>
      <c r="D30" s="548" t="s">
        <v>30</v>
      </c>
      <c r="E30" s="549" t="s">
        <v>31</v>
      </c>
      <c r="F30" s="911" t="s">
        <v>190</v>
      </c>
      <c r="G30" s="911" t="s">
        <v>191</v>
      </c>
      <c r="H30" s="911" t="s">
        <v>192</v>
      </c>
      <c r="I30" s="911" t="s">
        <v>193</v>
      </c>
      <c r="J30" s="911" t="s">
        <v>194</v>
      </c>
      <c r="K30" s="924"/>
      <c r="L30" s="691"/>
      <c r="M30" s="692"/>
      <c r="N30" s="692"/>
      <c r="O30" s="692"/>
      <c r="P30" s="692"/>
      <c r="Q30" s="946"/>
      <c r="R30" s="969"/>
      <c r="S30" s="970"/>
      <c r="T30" s="970"/>
      <c r="U30" s="970"/>
      <c r="V30" s="970"/>
      <c r="W30" s="949"/>
      <c r="X30" s="969"/>
      <c r="Y30" s="970"/>
      <c r="Z30" s="970"/>
      <c r="AA30" s="970"/>
      <c r="AB30" s="970"/>
      <c r="AC30" s="949"/>
      <c r="AD30" s="691"/>
      <c r="AE30" s="692"/>
      <c r="AF30" s="692"/>
      <c r="AG30" s="692"/>
      <c r="AH30" s="692"/>
      <c r="AI30" s="946"/>
      <c r="AJ30" s="691"/>
      <c r="AK30" s="692"/>
      <c r="AL30" s="692"/>
      <c r="AM30" s="692"/>
      <c r="AN30" s="692"/>
      <c r="AO30" s="946"/>
      <c r="AP30" s="984"/>
      <c r="AQ30" s="985"/>
      <c r="AR30" s="985"/>
      <c r="AS30" s="985"/>
      <c r="AT30" s="985"/>
      <c r="AU30" s="949"/>
      <c r="AV30" s="984"/>
      <c r="AW30" s="985"/>
      <c r="AX30" s="985"/>
      <c r="AY30" s="985"/>
      <c r="AZ30" s="985"/>
      <c r="BA30" s="949"/>
      <c r="BB30" s="984"/>
      <c r="BC30" s="985"/>
      <c r="BD30" s="985"/>
      <c r="BE30" s="985"/>
      <c r="BF30" s="985"/>
      <c r="BG30" s="949"/>
      <c r="BH30" s="784">
        <f t="shared" si="13"/>
        <v>0</v>
      </c>
      <c r="BI30" s="785">
        <f t="shared" si="13"/>
        <v>0</v>
      </c>
      <c r="BJ30" s="785">
        <f t="shared" si="13"/>
        <v>0</v>
      </c>
      <c r="BK30" s="785">
        <f t="shared" si="13"/>
        <v>0</v>
      </c>
      <c r="BL30" s="785">
        <f>IF($A$1="补货",P30+V30+AB30,P30)</f>
        <v>0</v>
      </c>
      <c r="BM30" s="949"/>
      <c r="BN30" s="969"/>
      <c r="BO30" s="970"/>
      <c r="BP30" s="970"/>
      <c r="BQ30" s="970"/>
      <c r="BR30" s="970"/>
      <c r="BS30" s="949"/>
      <c r="BT30" s="799">
        <f t="shared" si="7"/>
        <v>0</v>
      </c>
      <c r="BU30" s="800">
        <f t="shared" si="7"/>
        <v>0</v>
      </c>
      <c r="BV30" s="800">
        <f t="shared" si="7"/>
        <v>0</v>
      </c>
      <c r="BW30" s="800">
        <f t="shared" si="7"/>
        <v>0</v>
      </c>
      <c r="BX30" s="800">
        <f t="shared" si="7"/>
        <v>0</v>
      </c>
      <c r="BY30" s="949"/>
      <c r="BZ30" s="1015" t="str">
        <f t="shared" si="8"/>
        <v>-</v>
      </c>
      <c r="CA30" s="1016" t="str">
        <f t="shared" si="8"/>
        <v>-</v>
      </c>
      <c r="CB30" s="1016" t="str">
        <f t="shared" si="8"/>
        <v>-</v>
      </c>
      <c r="CC30" s="1016" t="str">
        <f t="shared" si="8"/>
        <v>-</v>
      </c>
      <c r="CD30" s="1016" t="str">
        <f t="shared" si="8"/>
        <v>-</v>
      </c>
      <c r="CE30" s="1025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AND(BH4&lt;&gt;"",BH4/BB4&lt;4)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AND(BT4&lt;&gt;"",BT4/BB4&lt;4)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55" zoomScaleNormal="55" topLeftCell="A187" workbookViewId="0">
      <selection activeCell="Q207" sqref="Q207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9" width="19.375" style="4"/>
    <col min="20" max="16384" width="9" style="4"/>
  </cols>
  <sheetData>
    <row r="1" ht="41.25" customHeight="1" spans="2:3">
      <c r="B1" s="237"/>
      <c r="C1" s="237"/>
    </row>
    <row r="3" s="1" customFormat="1" ht="40.5" customHeight="1" spans="2:13">
      <c r="B3" s="7" t="s">
        <v>443</v>
      </c>
      <c r="C3" s="7" t="s">
        <v>444</v>
      </c>
      <c r="D3" s="7" t="s">
        <v>445</v>
      </c>
      <c r="E3" s="7" t="s">
        <v>13</v>
      </c>
      <c r="F3" s="7" t="s">
        <v>446</v>
      </c>
      <c r="G3" s="7" t="s">
        <v>447</v>
      </c>
      <c r="H3" s="7" t="s">
        <v>448</v>
      </c>
      <c r="I3" s="7" t="s">
        <v>449</v>
      </c>
      <c r="J3" s="45" t="s">
        <v>795</v>
      </c>
      <c r="K3" s="45" t="s">
        <v>796</v>
      </c>
      <c r="L3" s="7" t="s">
        <v>195</v>
      </c>
      <c r="M3" s="7" t="s">
        <v>797</v>
      </c>
    </row>
    <row r="4" ht="50.1" customHeight="1" spans="2:1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61" t="s">
        <v>459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46" t="s">
        <v>459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79" t="s">
        <v>459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80" t="s">
        <v>459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81" t="s">
        <v>459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74" t="s">
        <v>459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82" t="s">
        <v>459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80" t="s">
        <v>459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81" t="s">
        <v>459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74" t="s">
        <v>459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82" t="s">
        <v>459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83" t="s">
        <v>459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84" t="s">
        <v>459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77" t="s">
        <v>459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78" t="s">
        <v>459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61" t="s">
        <v>459</v>
      </c>
      <c r="J53" s="55">
        <v>12</v>
      </c>
      <c r="K53" s="55">
        <f t="shared" ref="K53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46" t="s">
        <v>459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85" t="s">
        <v>472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86" t="s">
        <v>472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61" t="s">
        <v>459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46" t="s">
        <v>459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85" t="s">
        <v>472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86" t="s">
        <v>472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44" t="s">
        <v>459</v>
      </c>
      <c r="J64" s="55">
        <v>11</v>
      </c>
      <c r="K64" s="55">
        <f t="shared" si="4"/>
        <v>11.2</v>
      </c>
      <c r="L64" s="56">
        <f>'在庫（袜子）'!U64</f>
        <v>0</v>
      </c>
      <c r="M64" s="351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43" t="s">
        <v>459</v>
      </c>
      <c r="J65" s="47">
        <v>11</v>
      </c>
      <c r="K65" s="47">
        <f t="shared" si="4"/>
        <v>11.2</v>
      </c>
      <c r="L65" s="48">
        <f>'在庫（袜子）'!U65</f>
        <v>0</v>
      </c>
      <c r="M65" s="355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30" t="s">
        <v>459</v>
      </c>
      <c r="J66" s="51">
        <v>11</v>
      </c>
      <c r="K66" s="51">
        <f t="shared" si="4"/>
        <v>11.2</v>
      </c>
      <c r="L66" s="52">
        <f>'在庫（袜子）'!U66</f>
        <v>0</v>
      </c>
      <c r="M66" s="356">
        <f t="shared" si="0"/>
        <v>0</v>
      </c>
    </row>
    <row r="67" ht="50.1" customHeight="1" spans="2:13">
      <c r="B67" s="8" t="s">
        <v>561</v>
      </c>
      <c r="C67" s="8" t="s">
        <v>455</v>
      </c>
      <c r="D67" s="9" t="s">
        <v>562</v>
      </c>
      <c r="E67" s="15"/>
      <c r="F67" s="44" t="s">
        <v>16</v>
      </c>
      <c r="G67" s="44" t="s">
        <v>484</v>
      </c>
      <c r="H67" s="44" t="s">
        <v>462</v>
      </c>
      <c r="I67" s="42" t="s">
        <v>459</v>
      </c>
      <c r="J67" s="55">
        <v>11</v>
      </c>
      <c r="K67" s="55">
        <f t="shared" si="4"/>
        <v>11.2</v>
      </c>
      <c r="L67" s="56">
        <f>'在庫（袜子）'!U67</f>
        <v>0</v>
      </c>
      <c r="M67" s="351">
        <f t="shared" si="0"/>
        <v>0</v>
      </c>
    </row>
    <row r="68" ht="50.1" customHeight="1" spans="2:13">
      <c r="B68" s="12"/>
      <c r="C68" s="12"/>
      <c r="D68" s="13"/>
      <c r="E68" s="10"/>
      <c r="F68" s="43" t="s">
        <v>17</v>
      </c>
      <c r="G68" s="43" t="s">
        <v>486</v>
      </c>
      <c r="H68" s="43" t="s">
        <v>465</v>
      </c>
      <c r="I68" s="43" t="s">
        <v>459</v>
      </c>
      <c r="J68" s="47">
        <v>11</v>
      </c>
      <c r="K68" s="47">
        <f t="shared" si="4"/>
        <v>11.2</v>
      </c>
      <c r="L68" s="48">
        <f>'在庫（袜子）'!U68</f>
        <v>0</v>
      </c>
      <c r="M68" s="355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488</v>
      </c>
      <c r="H69" s="30" t="s">
        <v>468</v>
      </c>
      <c r="I69" s="27" t="s">
        <v>459</v>
      </c>
      <c r="J69" s="51">
        <v>11</v>
      </c>
      <c r="K69" s="51">
        <f t="shared" si="4"/>
        <v>11.2</v>
      </c>
      <c r="L69" s="52">
        <f>'在庫（袜子）'!U69</f>
        <v>0</v>
      </c>
      <c r="M69" s="356">
        <f t="shared" si="5"/>
        <v>0</v>
      </c>
    </row>
    <row r="70" ht="50.1" customHeight="1" spans="2:1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53" t="s">
        <v>459</v>
      </c>
      <c r="J75" s="154">
        <v>10.5</v>
      </c>
      <c r="K75" s="154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55" t="s">
        <v>459</v>
      </c>
      <c r="J76" s="156">
        <v>10.5</v>
      </c>
      <c r="K76" s="156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57" t="s">
        <v>459</v>
      </c>
      <c r="J77" s="156">
        <v>11.5</v>
      </c>
      <c r="K77" s="156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58" t="s">
        <v>459</v>
      </c>
      <c r="J78" s="159">
        <v>10.5</v>
      </c>
      <c r="K78" s="159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53" t="s">
        <v>459</v>
      </c>
      <c r="J79" s="160">
        <v>10.5</v>
      </c>
      <c r="K79" s="160">
        <f t="shared" si="4"/>
        <v>10.7</v>
      </c>
      <c r="L79" s="89">
        <f>'在庫（袜子）'!U79</f>
        <v>0</v>
      </c>
      <c r="M79" s="161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55" t="s">
        <v>459</v>
      </c>
      <c r="J80" s="156">
        <v>10.5</v>
      </c>
      <c r="K80" s="156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57" t="s">
        <v>459</v>
      </c>
      <c r="J81" s="156">
        <v>11.5</v>
      </c>
      <c r="K81" s="156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57" t="s">
        <v>459</v>
      </c>
      <c r="J82" s="159">
        <v>10.5</v>
      </c>
      <c r="K82" s="159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54">
        <v>12</v>
      </c>
      <c r="K83" s="154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56">
        <v>12</v>
      </c>
      <c r="K84" s="156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164">
        <v>12</v>
      </c>
      <c r="K85" s="164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159">
        <v>12</v>
      </c>
      <c r="K86" s="159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54">
        <v>13.3</v>
      </c>
      <c r="K87" s="154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56">
        <v>13.3</v>
      </c>
      <c r="K88" s="156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59">
        <v>13.3</v>
      </c>
      <c r="K89" s="159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8" t="s">
        <v>598</v>
      </c>
      <c r="C90" s="8" t="s">
        <v>491</v>
      </c>
      <c r="D90" s="9" t="s">
        <v>599</v>
      </c>
      <c r="E90" s="15"/>
      <c r="F90" s="44" t="s">
        <v>16</v>
      </c>
      <c r="G90" s="44" t="s">
        <v>484</v>
      </c>
      <c r="H90" s="44" t="s">
        <v>462</v>
      </c>
      <c r="I90" s="42" t="s">
        <v>472</v>
      </c>
      <c r="J90" s="154">
        <v>12.5</v>
      </c>
      <c r="K90" s="154">
        <v>12.7</v>
      </c>
      <c r="L90" s="56">
        <f>'在庫（袜子）'!U90</f>
        <v>0</v>
      </c>
      <c r="M90" s="351">
        <f t="shared" si="5"/>
        <v>0</v>
      </c>
    </row>
    <row r="91" ht="50.1" customHeight="1" spans="2:13">
      <c r="B91" s="12"/>
      <c r="C91" s="12"/>
      <c r="D91" s="13"/>
      <c r="E91" s="10"/>
      <c r="F91" s="43" t="s">
        <v>17</v>
      </c>
      <c r="G91" s="43" t="s">
        <v>486</v>
      </c>
      <c r="H91" s="43" t="s">
        <v>465</v>
      </c>
      <c r="I91" s="43" t="s">
        <v>472</v>
      </c>
      <c r="J91" s="156">
        <v>12.5</v>
      </c>
      <c r="K91" s="156">
        <v>12.7</v>
      </c>
      <c r="L91" s="72">
        <f>'在庫（袜子）'!U91</f>
        <v>0</v>
      </c>
      <c r="M91" s="357">
        <f t="shared" si="5"/>
        <v>0</v>
      </c>
    </row>
    <row r="92" ht="50.1" customHeight="1" spans="2:13">
      <c r="B92" s="20"/>
      <c r="C92" s="20"/>
      <c r="D92" s="18"/>
      <c r="E92" s="19"/>
      <c r="F92" s="30" t="s">
        <v>18</v>
      </c>
      <c r="G92" s="30" t="s">
        <v>488</v>
      </c>
      <c r="H92" s="30" t="s">
        <v>468</v>
      </c>
      <c r="I92" s="27" t="s">
        <v>472</v>
      </c>
      <c r="J92" s="159">
        <v>12.5</v>
      </c>
      <c r="K92" s="159">
        <v>12.7</v>
      </c>
      <c r="L92" s="52">
        <f>'在庫（袜子）'!U92</f>
        <v>0</v>
      </c>
      <c r="M92" s="356">
        <f t="shared" si="5"/>
        <v>0</v>
      </c>
    </row>
    <row r="93" s="3" customFormat="1" ht="50.1" customHeight="1" spans="2:13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44" t="s">
        <v>472</v>
      </c>
      <c r="J93" s="55">
        <v>12.5</v>
      </c>
      <c r="K93" s="55">
        <v>12.7</v>
      </c>
      <c r="L93" s="56">
        <f>'在庫（袜子）'!U93</f>
        <v>0</v>
      </c>
      <c r="M93" s="351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107" t="s">
        <v>472</v>
      </c>
      <c r="J94" s="47">
        <v>12.5</v>
      </c>
      <c r="K94" s="47">
        <v>12.7</v>
      </c>
      <c r="L94" s="48">
        <f>'在庫（袜子）'!U94</f>
        <v>0</v>
      </c>
      <c r="M94" s="355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108" t="s">
        <v>472</v>
      </c>
      <c r="J95" s="47">
        <v>12.5</v>
      </c>
      <c r="K95" s="47">
        <v>12.7</v>
      </c>
      <c r="L95" s="48">
        <f>'在庫（袜子）'!U95</f>
        <v>0</v>
      </c>
      <c r="M95" s="355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30" t="s">
        <v>472</v>
      </c>
      <c r="J96" s="51">
        <v>12.5</v>
      </c>
      <c r="K96" s="51">
        <v>12.7</v>
      </c>
      <c r="L96" s="52">
        <f>'在庫（袜子）'!U96</f>
        <v>0</v>
      </c>
      <c r="M96" s="356">
        <f t="shared" si="5"/>
        <v>0</v>
      </c>
    </row>
    <row r="97" ht="50.1" customHeight="1" spans="2:1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8" t="s">
        <v>614</v>
      </c>
      <c r="C100" s="122" t="s">
        <v>491</v>
      </c>
      <c r="D100" s="123" t="s">
        <v>615</v>
      </c>
      <c r="E100" s="15"/>
      <c r="F100" s="44" t="s">
        <v>16</v>
      </c>
      <c r="G100" s="44" t="s">
        <v>484</v>
      </c>
      <c r="H100" s="44" t="s">
        <v>462</v>
      </c>
      <c r="I100" s="44" t="s">
        <v>472</v>
      </c>
      <c r="J100" s="55">
        <v>12.5</v>
      </c>
      <c r="K100" s="55">
        <v>12.7</v>
      </c>
      <c r="L100" s="56">
        <f>'在庫（袜子）'!U100</f>
        <v>0</v>
      </c>
      <c r="M100" s="351">
        <f t="shared" si="5"/>
        <v>0</v>
      </c>
    </row>
    <row r="101" ht="50.1" customHeight="1" spans="2:13">
      <c r="B101" s="12"/>
      <c r="C101" s="12"/>
      <c r="D101" s="115"/>
      <c r="E101" s="10"/>
      <c r="F101" s="43" t="s">
        <v>17</v>
      </c>
      <c r="G101" s="43" t="s">
        <v>486</v>
      </c>
      <c r="H101" s="43" t="s">
        <v>465</v>
      </c>
      <c r="I101" s="43" t="s">
        <v>472</v>
      </c>
      <c r="J101" s="47">
        <v>12.5</v>
      </c>
      <c r="K101" s="47">
        <v>12.7</v>
      </c>
      <c r="L101" s="72">
        <f>'在庫（袜子）'!U101</f>
        <v>0</v>
      </c>
      <c r="M101" s="357">
        <f t="shared" si="5"/>
        <v>0</v>
      </c>
    </row>
    <row r="102" ht="50.1" customHeight="1" spans="2:13">
      <c r="B102" s="20"/>
      <c r="C102" s="117"/>
      <c r="D102" s="115"/>
      <c r="E102" s="10"/>
      <c r="F102" s="30" t="s">
        <v>18</v>
      </c>
      <c r="G102" s="30" t="s">
        <v>488</v>
      </c>
      <c r="H102" s="30" t="s">
        <v>468</v>
      </c>
      <c r="I102" s="30" t="s">
        <v>472</v>
      </c>
      <c r="J102" s="51">
        <v>12.5</v>
      </c>
      <c r="K102" s="51">
        <v>12.7</v>
      </c>
      <c r="L102" s="52">
        <f>'在庫（袜子）'!U102</f>
        <v>0</v>
      </c>
      <c r="M102" s="356">
        <f t="shared" si="5"/>
        <v>0</v>
      </c>
    </row>
    <row r="103" ht="50.1" customHeight="1" spans="2:1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42" t="s">
        <v>472</v>
      </c>
      <c r="J109" s="55">
        <v>12.5</v>
      </c>
      <c r="K109" s="55">
        <f t="shared" ref="K109:K134" si="7">J109+0.2</f>
        <v>12.7</v>
      </c>
      <c r="L109" s="56">
        <f>'在庫（袜子）'!U109</f>
        <v>0</v>
      </c>
      <c r="M109" s="351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43" t="s">
        <v>472</v>
      </c>
      <c r="J110" s="47">
        <v>12.5</v>
      </c>
      <c r="K110" s="47">
        <f t="shared" si="7"/>
        <v>12.7</v>
      </c>
      <c r="L110" s="48">
        <f>'在庫（袜子）'!U110</f>
        <v>0</v>
      </c>
      <c r="M110" s="355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27" t="s">
        <v>472</v>
      </c>
      <c r="J111" s="51">
        <v>12.5</v>
      </c>
      <c r="K111" s="51">
        <f t="shared" si="7"/>
        <v>12.7</v>
      </c>
      <c r="L111" s="52">
        <f>'在庫（袜子）'!U111</f>
        <v>0</v>
      </c>
      <c r="M111" s="356">
        <f t="shared" si="5"/>
        <v>0</v>
      </c>
    </row>
    <row r="112" ht="50.1" customHeight="1" spans="2:13">
      <c r="B112" s="12"/>
      <c r="C112" s="8" t="s">
        <v>491</v>
      </c>
      <c r="D112" s="111" t="s">
        <v>638</v>
      </c>
      <c r="E112" s="352"/>
      <c r="F112" s="44" t="s">
        <v>16</v>
      </c>
      <c r="G112" s="44" t="s">
        <v>484</v>
      </c>
      <c r="H112" s="44" t="s">
        <v>462</v>
      </c>
      <c r="I112" s="44" t="s">
        <v>472</v>
      </c>
      <c r="J112" s="55">
        <v>12.5</v>
      </c>
      <c r="K112" s="55">
        <f t="shared" si="7"/>
        <v>12.7</v>
      </c>
      <c r="L112" s="56">
        <f>'在庫（袜子）'!U112</f>
        <v>0</v>
      </c>
      <c r="M112" s="351">
        <f t="shared" si="5"/>
        <v>0</v>
      </c>
    </row>
    <row r="113" ht="50.1" customHeight="1" spans="2:13">
      <c r="B113" s="12"/>
      <c r="C113" s="12"/>
      <c r="D113" s="113"/>
      <c r="E113" s="23"/>
      <c r="F113" s="43" t="s">
        <v>17</v>
      </c>
      <c r="G113" s="43" t="s">
        <v>486</v>
      </c>
      <c r="H113" s="43" t="s">
        <v>465</v>
      </c>
      <c r="I113" s="43" t="s">
        <v>472</v>
      </c>
      <c r="J113" s="47">
        <v>12.5</v>
      </c>
      <c r="K113" s="47">
        <f t="shared" si="7"/>
        <v>12.7</v>
      </c>
      <c r="L113" s="72">
        <f>'在庫（袜子）'!U113</f>
        <v>0</v>
      </c>
      <c r="M113" s="357">
        <f t="shared" si="5"/>
        <v>0</v>
      </c>
    </row>
    <row r="114" ht="50.1" customHeight="1" spans="2:13">
      <c r="B114" s="20"/>
      <c r="C114" s="20"/>
      <c r="D114" s="114"/>
      <c r="E114" s="353"/>
      <c r="F114" s="30" t="s">
        <v>18</v>
      </c>
      <c r="G114" s="30" t="s">
        <v>488</v>
      </c>
      <c r="H114" s="30" t="s">
        <v>468</v>
      </c>
      <c r="I114" s="30" t="s">
        <v>472</v>
      </c>
      <c r="J114" s="51">
        <v>12.5</v>
      </c>
      <c r="K114" s="51">
        <f t="shared" si="7"/>
        <v>12.7</v>
      </c>
      <c r="L114" s="52">
        <f>'在庫（袜子）'!U114</f>
        <v>0</v>
      </c>
      <c r="M114" s="356">
        <f t="shared" si="5"/>
        <v>0</v>
      </c>
    </row>
    <row r="115" ht="50.1" customHeight="1" spans="2:1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44" t="s">
        <v>459</v>
      </c>
      <c r="J115" s="55">
        <v>13</v>
      </c>
      <c r="K115" s="55">
        <f t="shared" si="7"/>
        <v>13.2</v>
      </c>
      <c r="L115" s="56">
        <f>'在庫（袜子）'!U115</f>
        <v>0</v>
      </c>
      <c r="M115" s="351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43" t="s">
        <v>459</v>
      </c>
      <c r="J116" s="47">
        <v>13</v>
      </c>
      <c r="K116" s="47">
        <f t="shared" si="7"/>
        <v>13.2</v>
      </c>
      <c r="L116" s="48">
        <f>'在庫（袜子）'!U116</f>
        <v>0</v>
      </c>
      <c r="M116" s="355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27" t="s">
        <v>472</v>
      </c>
      <c r="J117" s="51">
        <v>13</v>
      </c>
      <c r="K117" s="51">
        <f t="shared" si="7"/>
        <v>13.2</v>
      </c>
      <c r="L117" s="52">
        <f>'在庫（袜子）'!U117</f>
        <v>0</v>
      </c>
      <c r="M117" s="356">
        <f t="shared" si="5"/>
        <v>0</v>
      </c>
    </row>
    <row r="118" ht="50.1" customHeight="1" spans="2:1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44" t="s">
        <v>459</v>
      </c>
      <c r="J118" s="55">
        <v>12.3</v>
      </c>
      <c r="K118" s="55">
        <f t="shared" si="7"/>
        <v>12.5</v>
      </c>
      <c r="L118" s="56">
        <f>'在庫（袜子）'!U118</f>
        <v>0</v>
      </c>
      <c r="M118" s="351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43" t="s">
        <v>459</v>
      </c>
      <c r="J119" s="47">
        <v>12.3</v>
      </c>
      <c r="K119" s="47">
        <f t="shared" si="7"/>
        <v>12.5</v>
      </c>
      <c r="L119" s="48">
        <f>'在庫（袜子）'!U119</f>
        <v>0</v>
      </c>
      <c r="M119" s="355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30" t="s">
        <v>472</v>
      </c>
      <c r="J120" s="51">
        <v>12.3</v>
      </c>
      <c r="K120" s="51">
        <f t="shared" si="7"/>
        <v>12.5</v>
      </c>
      <c r="L120" s="52">
        <f>'在庫（袜子）'!U120</f>
        <v>0</v>
      </c>
      <c r="M120" s="356">
        <f t="shared" si="5"/>
        <v>0</v>
      </c>
    </row>
    <row r="121" ht="50.1" customHeight="1" spans="2:13">
      <c r="B121" s="8" t="s">
        <v>657</v>
      </c>
      <c r="C121" s="8" t="s">
        <v>491</v>
      </c>
      <c r="D121" s="9" t="s">
        <v>658</v>
      </c>
      <c r="E121" s="354"/>
      <c r="F121" s="44" t="s">
        <v>16</v>
      </c>
      <c r="G121" s="16" t="s">
        <v>659</v>
      </c>
      <c r="H121" s="16" t="s">
        <v>458</v>
      </c>
      <c r="I121" s="42" t="s">
        <v>459</v>
      </c>
      <c r="J121" s="55">
        <v>14.5</v>
      </c>
      <c r="K121" s="55">
        <f t="shared" si="7"/>
        <v>14.7</v>
      </c>
      <c r="L121" s="56">
        <f>'在庫（袜子）'!U121</f>
        <v>0</v>
      </c>
      <c r="M121" s="351">
        <f t="shared" si="5"/>
        <v>0</v>
      </c>
    </row>
    <row r="122" ht="50.1" customHeight="1" spans="2:13">
      <c r="B122" s="12"/>
      <c r="C122" s="12"/>
      <c r="D122" s="13"/>
      <c r="E122" s="354"/>
      <c r="F122" s="43" t="s">
        <v>17</v>
      </c>
      <c r="G122" s="11" t="s">
        <v>661</v>
      </c>
      <c r="H122" s="11" t="s">
        <v>462</v>
      </c>
      <c r="I122" s="43" t="s">
        <v>472</v>
      </c>
      <c r="J122" s="47">
        <v>14.5</v>
      </c>
      <c r="K122" s="47">
        <f t="shared" si="7"/>
        <v>14.7</v>
      </c>
      <c r="L122" s="72">
        <f>'在庫（袜子）'!U122</f>
        <v>0</v>
      </c>
      <c r="M122" s="357">
        <f t="shared" si="5"/>
        <v>0</v>
      </c>
    </row>
    <row r="123" ht="50.1" customHeight="1" spans="2:13">
      <c r="B123" s="12"/>
      <c r="C123" s="12"/>
      <c r="D123" s="13"/>
      <c r="E123" s="354"/>
      <c r="F123" s="43" t="s">
        <v>18</v>
      </c>
      <c r="G123" s="11" t="s">
        <v>663</v>
      </c>
      <c r="H123" s="11" t="s">
        <v>465</v>
      </c>
      <c r="I123" s="43" t="s">
        <v>472</v>
      </c>
      <c r="J123" s="47">
        <v>14.5</v>
      </c>
      <c r="K123" s="47">
        <f t="shared" si="7"/>
        <v>14.7</v>
      </c>
      <c r="L123" s="72">
        <f>'在庫（袜子）'!U123</f>
        <v>0</v>
      </c>
      <c r="M123" s="357">
        <f t="shared" si="5"/>
        <v>0</v>
      </c>
    </row>
    <row r="124" ht="50.1" customHeight="1" spans="2:13">
      <c r="B124" s="12"/>
      <c r="C124" s="20"/>
      <c r="D124" s="18"/>
      <c r="E124" s="354"/>
      <c r="F124" s="30" t="s">
        <v>19</v>
      </c>
      <c r="G124" s="14" t="s">
        <v>665</v>
      </c>
      <c r="H124" s="14" t="s">
        <v>468</v>
      </c>
      <c r="I124" s="27" t="s">
        <v>472</v>
      </c>
      <c r="J124" s="51">
        <v>14.5</v>
      </c>
      <c r="K124" s="51">
        <f t="shared" si="7"/>
        <v>14.7</v>
      </c>
      <c r="L124" s="52">
        <f>'在庫（袜子）'!U124</f>
        <v>0</v>
      </c>
      <c r="M124" s="356">
        <f t="shared" si="5"/>
        <v>0</v>
      </c>
    </row>
    <row r="125" ht="50.1" customHeight="1" spans="2:13">
      <c r="B125" s="12"/>
      <c r="C125" s="8" t="s">
        <v>491</v>
      </c>
      <c r="D125" s="9" t="s">
        <v>667</v>
      </c>
      <c r="E125" s="15"/>
      <c r="F125" s="44" t="s">
        <v>16</v>
      </c>
      <c r="G125" s="16" t="s">
        <v>659</v>
      </c>
      <c r="H125" s="16" t="s">
        <v>458</v>
      </c>
      <c r="I125" s="44" t="s">
        <v>459</v>
      </c>
      <c r="J125" s="55">
        <v>14.5</v>
      </c>
      <c r="K125" s="55">
        <f t="shared" si="7"/>
        <v>14.7</v>
      </c>
      <c r="L125" s="56">
        <f>'在庫（袜子）'!U125</f>
        <v>0</v>
      </c>
      <c r="M125" s="351">
        <f t="shared" si="5"/>
        <v>0</v>
      </c>
    </row>
    <row r="126" ht="50.1" customHeight="1" spans="2:13">
      <c r="B126" s="12"/>
      <c r="C126" s="12"/>
      <c r="D126" s="13"/>
      <c r="E126" s="10"/>
      <c r="F126" s="43" t="s">
        <v>17</v>
      </c>
      <c r="G126" s="11" t="s">
        <v>661</v>
      </c>
      <c r="H126" s="11" t="s">
        <v>462</v>
      </c>
      <c r="I126" s="43" t="s">
        <v>472</v>
      </c>
      <c r="J126" s="47">
        <v>14.5</v>
      </c>
      <c r="K126" s="47">
        <f t="shared" si="7"/>
        <v>14.7</v>
      </c>
      <c r="L126" s="72">
        <f>'在庫（袜子）'!U126</f>
        <v>0</v>
      </c>
      <c r="M126" s="357">
        <f t="shared" si="5"/>
        <v>0</v>
      </c>
    </row>
    <row r="127" ht="50.1" customHeight="1" spans="2:13">
      <c r="B127" s="12"/>
      <c r="C127" s="12"/>
      <c r="D127" s="13"/>
      <c r="E127" s="10"/>
      <c r="F127" s="43" t="s">
        <v>18</v>
      </c>
      <c r="G127" s="11" t="s">
        <v>663</v>
      </c>
      <c r="H127" s="11" t="s">
        <v>465</v>
      </c>
      <c r="I127" s="43" t="s">
        <v>472</v>
      </c>
      <c r="J127" s="47">
        <v>14.5</v>
      </c>
      <c r="K127" s="47">
        <f t="shared" si="7"/>
        <v>14.7</v>
      </c>
      <c r="L127" s="72">
        <f>'在庫（袜子）'!U127</f>
        <v>0</v>
      </c>
      <c r="M127" s="357">
        <f t="shared" si="5"/>
        <v>0</v>
      </c>
    </row>
    <row r="128" ht="50.1" customHeight="1" spans="2:13">
      <c r="B128" s="12"/>
      <c r="C128" s="12"/>
      <c r="D128" s="13"/>
      <c r="E128" s="10"/>
      <c r="F128" s="30" t="s">
        <v>19</v>
      </c>
      <c r="G128" s="14" t="s">
        <v>665</v>
      </c>
      <c r="H128" s="14" t="s">
        <v>468</v>
      </c>
      <c r="I128" s="30" t="s">
        <v>472</v>
      </c>
      <c r="J128" s="51">
        <v>14.5</v>
      </c>
      <c r="K128" s="51">
        <f t="shared" si="7"/>
        <v>14.7</v>
      </c>
      <c r="L128" s="52">
        <f>'在庫（袜子）'!U128</f>
        <v>0</v>
      </c>
      <c r="M128" s="356">
        <f t="shared" si="5"/>
        <v>0</v>
      </c>
    </row>
    <row r="129" ht="50.1" customHeight="1" spans="2:13">
      <c r="B129" s="8" t="s">
        <v>672</v>
      </c>
      <c r="C129" s="8" t="s">
        <v>491</v>
      </c>
      <c r="D129" s="9" t="s">
        <v>673</v>
      </c>
      <c r="E129" s="15"/>
      <c r="F129" s="44" t="s">
        <v>16</v>
      </c>
      <c r="G129" s="16" t="s">
        <v>661</v>
      </c>
      <c r="H129" s="16" t="s">
        <v>462</v>
      </c>
      <c r="I129" s="44" t="s">
        <v>472</v>
      </c>
      <c r="J129" s="55">
        <v>20</v>
      </c>
      <c r="K129" s="55">
        <f t="shared" si="7"/>
        <v>20.2</v>
      </c>
      <c r="L129" s="56">
        <f>'在庫（袜子）'!U129</f>
        <v>0</v>
      </c>
      <c r="M129" s="351">
        <f t="shared" si="5"/>
        <v>0</v>
      </c>
    </row>
    <row r="130" ht="50.1" customHeight="1" spans="2:13">
      <c r="B130" s="12"/>
      <c r="C130" s="12"/>
      <c r="D130" s="358"/>
      <c r="E130" s="10"/>
      <c r="F130" s="43" t="s">
        <v>17</v>
      </c>
      <c r="G130" s="11" t="s">
        <v>675</v>
      </c>
      <c r="H130" s="11" t="s">
        <v>573</v>
      </c>
      <c r="I130" s="43" t="s">
        <v>472</v>
      </c>
      <c r="J130" s="47">
        <v>20</v>
      </c>
      <c r="K130" s="47">
        <f t="shared" si="7"/>
        <v>20.2</v>
      </c>
      <c r="L130" s="72">
        <f>'在庫（袜子）'!U130</f>
        <v>0</v>
      </c>
      <c r="M130" s="357">
        <f t="shared" si="5"/>
        <v>0</v>
      </c>
    </row>
    <row r="131" ht="50.1" customHeight="1" spans="2:13">
      <c r="B131" s="12"/>
      <c r="C131" s="12"/>
      <c r="D131" s="358"/>
      <c r="E131" s="10"/>
      <c r="F131" s="30" t="s">
        <v>18</v>
      </c>
      <c r="G131" s="14" t="s">
        <v>677</v>
      </c>
      <c r="H131" s="14" t="s">
        <v>575</v>
      </c>
      <c r="I131" s="27" t="s">
        <v>472</v>
      </c>
      <c r="J131" s="51">
        <v>20</v>
      </c>
      <c r="K131" s="51">
        <f t="shared" si="7"/>
        <v>20.2</v>
      </c>
      <c r="L131" s="52">
        <f>'在庫（袜子）'!U131</f>
        <v>0</v>
      </c>
      <c r="M131" s="356">
        <f t="shared" si="5"/>
        <v>0</v>
      </c>
    </row>
    <row r="132" ht="50.1" customHeight="1" spans="2:13">
      <c r="B132" s="12"/>
      <c r="C132" s="8" t="s">
        <v>491</v>
      </c>
      <c r="D132" s="359" t="s">
        <v>679</v>
      </c>
      <c r="E132" s="15"/>
      <c r="F132" s="44" t="s">
        <v>16</v>
      </c>
      <c r="G132" s="16" t="s">
        <v>661</v>
      </c>
      <c r="H132" s="16" t="s">
        <v>462</v>
      </c>
      <c r="I132" s="44" t="s">
        <v>472</v>
      </c>
      <c r="J132" s="55">
        <v>20</v>
      </c>
      <c r="K132" s="55">
        <f t="shared" si="7"/>
        <v>20.2</v>
      </c>
      <c r="L132" s="56">
        <f>'在庫（袜子）'!U132</f>
        <v>0</v>
      </c>
      <c r="M132" s="351">
        <f t="shared" ref="M132:M195" si="8">K132*L132</f>
        <v>0</v>
      </c>
    </row>
    <row r="133" ht="50.1" customHeight="1" spans="2:13">
      <c r="B133" s="12"/>
      <c r="C133" s="12"/>
      <c r="D133" s="358"/>
      <c r="E133" s="10"/>
      <c r="F133" s="43" t="s">
        <v>17</v>
      </c>
      <c r="G133" s="11" t="s">
        <v>675</v>
      </c>
      <c r="H133" s="11" t="s">
        <v>573</v>
      </c>
      <c r="I133" s="43" t="s">
        <v>472</v>
      </c>
      <c r="J133" s="47">
        <v>20</v>
      </c>
      <c r="K133" s="47">
        <f t="shared" si="7"/>
        <v>20.2</v>
      </c>
      <c r="L133" s="72">
        <f>'在庫（袜子）'!U133</f>
        <v>0</v>
      </c>
      <c r="M133" s="357">
        <f t="shared" si="8"/>
        <v>0</v>
      </c>
    </row>
    <row r="134" ht="50.1" customHeight="1" spans="2:13">
      <c r="B134" s="20"/>
      <c r="C134" s="20"/>
      <c r="D134" s="360"/>
      <c r="E134" s="19"/>
      <c r="F134" s="30" t="s">
        <v>18</v>
      </c>
      <c r="G134" s="14" t="s">
        <v>677</v>
      </c>
      <c r="H134" s="14" t="s">
        <v>575</v>
      </c>
      <c r="I134" s="30" t="s">
        <v>472</v>
      </c>
      <c r="J134" s="51">
        <v>20</v>
      </c>
      <c r="K134" s="51">
        <f t="shared" si="7"/>
        <v>20.2</v>
      </c>
      <c r="L134" s="52">
        <f>'在庫（袜子）'!U134</f>
        <v>0</v>
      </c>
      <c r="M134" s="356">
        <f t="shared" si="8"/>
        <v>0</v>
      </c>
    </row>
    <row r="135" ht="50.1" customHeight="1" spans="2:13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20" t="s">
        <v>769</v>
      </c>
      <c r="C198" s="220" t="s">
        <v>455</v>
      </c>
      <c r="D198" s="221" t="s">
        <v>770</v>
      </c>
      <c r="E198" s="222"/>
      <c r="F198" s="361" t="s">
        <v>771</v>
      </c>
      <c r="G198" s="224" t="s">
        <v>772</v>
      </c>
      <c r="H198" s="224"/>
      <c r="I198" s="224" t="s">
        <v>773</v>
      </c>
      <c r="J198" s="229">
        <v>42</v>
      </c>
      <c r="K198" s="229">
        <v>42.2</v>
      </c>
      <c r="L198" s="230">
        <f>'在庫（袜子）'!U198</f>
        <v>0</v>
      </c>
      <c r="M198" s="362">
        <f t="shared" si="10"/>
        <v>0</v>
      </c>
    </row>
    <row r="199" ht="150" customHeight="1" spans="2:13">
      <c r="B199" s="12"/>
      <c r="C199" s="203"/>
      <c r="D199" s="221" t="s">
        <v>775</v>
      </c>
      <c r="E199" s="222"/>
      <c r="F199" s="361" t="s">
        <v>771</v>
      </c>
      <c r="G199" s="224" t="s">
        <v>772</v>
      </c>
      <c r="H199" s="224"/>
      <c r="I199" s="224" t="s">
        <v>773</v>
      </c>
      <c r="J199" s="229">
        <v>42</v>
      </c>
      <c r="K199" s="229">
        <v>42.2</v>
      </c>
      <c r="L199" s="230">
        <f>'在庫（袜子）'!U199</f>
        <v>0</v>
      </c>
      <c r="M199" s="362">
        <f t="shared" si="10"/>
        <v>0</v>
      </c>
    </row>
    <row r="200" ht="150" customHeight="1" spans="2:13">
      <c r="B200" s="225"/>
      <c r="C200" s="225"/>
      <c r="D200" s="221" t="s">
        <v>777</v>
      </c>
      <c r="E200" s="222"/>
      <c r="F200" s="361" t="s">
        <v>771</v>
      </c>
      <c r="G200" s="224" t="s">
        <v>778</v>
      </c>
      <c r="H200" s="224"/>
      <c r="I200" s="224" t="s">
        <v>773</v>
      </c>
      <c r="J200" s="229">
        <v>35</v>
      </c>
      <c r="K200" s="229">
        <v>35.2</v>
      </c>
      <c r="L200" s="230">
        <f>'在庫（袜子）'!U200</f>
        <v>0</v>
      </c>
      <c r="M200" s="362">
        <f t="shared" si="10"/>
        <v>0</v>
      </c>
    </row>
    <row r="201" ht="50.1" customHeight="1" spans="2:13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ht="150" customHeight="1" spans="2:13">
      <c r="B205" s="220" t="s">
        <v>789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11">J205</f>
        <v>16.6666666666667</v>
      </c>
      <c r="L205" s="230">
        <f>'在庫（袜子）'!U205</f>
        <v>0</v>
      </c>
      <c r="M205" s="231">
        <f t="shared" si="10"/>
        <v>0</v>
      </c>
    </row>
    <row r="206" ht="150" customHeight="1" spans="2:13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9">
        <v>16.6666666666667</v>
      </c>
      <c r="K206" s="229">
        <f t="shared" si="11"/>
        <v>16.6666666666667</v>
      </c>
      <c r="L206" s="230">
        <f>'在庫（袜子）'!U206</f>
        <v>0</v>
      </c>
      <c r="M206" s="231">
        <f t="shared" si="10"/>
        <v>0</v>
      </c>
    </row>
    <row r="207" ht="150" customHeight="1" spans="2:13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9">
        <v>16.6666666666667</v>
      </c>
      <c r="K207" s="229">
        <f t="shared" si="11"/>
        <v>16.6666666666667</v>
      </c>
      <c r="L207" s="230">
        <f>'在庫（袜子）'!U207</f>
        <v>0</v>
      </c>
      <c r="M207" s="231">
        <f t="shared" si="10"/>
        <v>0</v>
      </c>
    </row>
    <row r="208" ht="60" spans="12:13">
      <c r="L208" s="232">
        <f>SUM(L4:L207)</f>
        <v>0</v>
      </c>
      <c r="M208" s="232">
        <f>SUM(M4:M207)</f>
        <v>0</v>
      </c>
    </row>
    <row r="212" ht="35.25" spans="10:10">
      <c r="J212" s="233" t="s">
        <v>497</v>
      </c>
    </row>
    <row r="213" spans="10:18">
      <c r="J213" s="234" t="s">
        <v>798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799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9">
      <c r="J215" s="238"/>
      <c r="K215" s="237"/>
      <c r="L215" s="237">
        <v>100</v>
      </c>
      <c r="M215" s="237">
        <v>120</v>
      </c>
      <c r="R215" s="237">
        <v>2800</v>
      </c>
      <c r="S215" s="363">
        <v>44365</v>
      </c>
    </row>
    <row r="216" spans="10:19">
      <c r="J216" s="238"/>
      <c r="K216" s="237"/>
      <c r="L216" s="237"/>
      <c r="M216" s="237"/>
      <c r="R216" s="237">
        <v>1000</v>
      </c>
      <c r="S216" s="363">
        <v>44483</v>
      </c>
    </row>
    <row r="217" spans="10:19">
      <c r="J217" s="236"/>
      <c r="K217" s="237"/>
      <c r="L217" s="237"/>
      <c r="M217" s="237"/>
      <c r="R217" s="237">
        <v>1000</v>
      </c>
      <c r="S217" s="363">
        <v>44508</v>
      </c>
    </row>
    <row r="218" spans="10:19">
      <c r="J218" s="236"/>
      <c r="K218" s="237"/>
      <c r="L218" s="237"/>
      <c r="M218" s="237"/>
      <c r="R218" s="237">
        <v>1000</v>
      </c>
      <c r="S218" s="363">
        <v>44533</v>
      </c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800</v>
      </c>
      <c r="K222" s="237">
        <f>K214-SUM(K215:K221)</f>
        <v>80</v>
      </c>
      <c r="L222" s="237">
        <f>L214-SUM(L215:L221)</f>
        <v>100</v>
      </c>
      <c r="M222" s="237">
        <f>M214-SUM(M215:M221)</f>
        <v>200</v>
      </c>
      <c r="R222" s="237">
        <f>R214-SUM(R215:R221)</f>
        <v>2000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197"/>
  <sheetViews>
    <sheetView showGridLines="0" zoomScale="85" zoomScaleNormal="85" workbookViewId="0">
      <selection activeCell="B3" sqref="B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39" t="s">
        <v>0</v>
      </c>
    </row>
    <row r="2" ht="15"/>
    <row r="3" ht="28.5" spans="2:22">
      <c r="B3" s="240" t="s">
        <v>801</v>
      </c>
      <c r="C3" s="240" t="s">
        <v>802</v>
      </c>
      <c r="D3" s="241" t="s">
        <v>803</v>
      </c>
      <c r="E3" s="241" t="s">
        <v>804</v>
      </c>
      <c r="F3" s="242" t="s">
        <v>805</v>
      </c>
      <c r="G3" s="242" t="s">
        <v>806</v>
      </c>
      <c r="H3" s="243" t="s">
        <v>450</v>
      </c>
      <c r="I3" s="282" t="s">
        <v>807</v>
      </c>
      <c r="J3" s="282" t="s">
        <v>808</v>
      </c>
      <c r="K3" s="283" t="s">
        <v>809</v>
      </c>
      <c r="L3" s="284" t="s">
        <v>810</v>
      </c>
      <c r="M3" s="285" t="s">
        <v>811</v>
      </c>
      <c r="N3" s="285" t="s">
        <v>812</v>
      </c>
      <c r="O3" s="285" t="s">
        <v>813</v>
      </c>
      <c r="P3" s="285" t="s">
        <v>814</v>
      </c>
      <c r="Q3" s="285" t="s">
        <v>815</v>
      </c>
      <c r="R3" s="304" t="s">
        <v>453</v>
      </c>
      <c r="S3" s="304" t="s">
        <v>195</v>
      </c>
      <c r="T3" s="304" t="s">
        <v>10</v>
      </c>
      <c r="U3" s="305" t="s">
        <v>816</v>
      </c>
      <c r="V3" s="306" t="s">
        <v>817</v>
      </c>
    </row>
    <row r="4" customHeight="1" spans="2:22">
      <c r="B4" s="244"/>
      <c r="C4" s="245" t="s">
        <v>818</v>
      </c>
      <c r="D4" s="246" t="s">
        <v>819</v>
      </c>
      <c r="E4" s="246" t="s">
        <v>153</v>
      </c>
      <c r="F4" s="247" t="s">
        <v>820</v>
      </c>
      <c r="G4" s="248" t="s">
        <v>821</v>
      </c>
      <c r="H4" s="249"/>
      <c r="I4" s="286"/>
      <c r="J4" s="287"/>
      <c r="K4" s="288"/>
      <c r="L4" s="288"/>
      <c r="M4" s="288"/>
      <c r="N4" s="288"/>
      <c r="O4" s="288"/>
      <c r="P4" s="288"/>
      <c r="Q4" s="307"/>
      <c r="R4" s="308">
        <f t="shared" ref="R4:R35" si="0">IF($A$1="补货",IF(V4="FBA",I4,J4)+K4+L4,IF(V4="FBA",I4,J4))</f>
        <v>0</v>
      </c>
      <c r="S4" s="309"/>
      <c r="T4" s="309">
        <f t="shared" ref="T4:T21" si="1">R4+S4</f>
        <v>0</v>
      </c>
      <c r="U4" s="288" t="str">
        <f t="shared" ref="U4:U21" si="2">IF(Q4&gt;0,T4/Q4*7,"-")</f>
        <v>-</v>
      </c>
      <c r="V4" s="310"/>
    </row>
    <row r="5" customHeight="1" spans="2:22">
      <c r="B5" s="244"/>
      <c r="C5" s="245" t="s">
        <v>822</v>
      </c>
      <c r="D5" s="246" t="s">
        <v>823</v>
      </c>
      <c r="E5" s="246" t="s">
        <v>824</v>
      </c>
      <c r="F5" s="247" t="s">
        <v>820</v>
      </c>
      <c r="G5" s="248" t="s">
        <v>825</v>
      </c>
      <c r="H5" s="249"/>
      <c r="I5" s="286"/>
      <c r="J5" s="287"/>
      <c r="K5" s="288"/>
      <c r="L5" s="288"/>
      <c r="M5" s="288"/>
      <c r="N5" s="288"/>
      <c r="O5" s="288"/>
      <c r="P5" s="288"/>
      <c r="Q5" s="307"/>
      <c r="R5" s="308">
        <f t="shared" si="0"/>
        <v>0</v>
      </c>
      <c r="S5" s="309"/>
      <c r="T5" s="309">
        <f t="shared" si="1"/>
        <v>0</v>
      </c>
      <c r="U5" s="288" t="str">
        <f t="shared" si="2"/>
        <v>-</v>
      </c>
      <c r="V5" s="310"/>
    </row>
    <row r="6" customHeight="1" spans="2:22">
      <c r="B6" s="244"/>
      <c r="C6" s="245" t="s">
        <v>826</v>
      </c>
      <c r="D6" s="246" t="s">
        <v>827</v>
      </c>
      <c r="E6" s="246" t="s">
        <v>24</v>
      </c>
      <c r="F6" s="247" t="s">
        <v>820</v>
      </c>
      <c r="G6" s="248" t="s">
        <v>828</v>
      </c>
      <c r="H6" s="249"/>
      <c r="I6" s="286"/>
      <c r="J6" s="287"/>
      <c r="K6" s="288"/>
      <c r="L6" s="288"/>
      <c r="M6" s="288"/>
      <c r="N6" s="288"/>
      <c r="O6" s="288"/>
      <c r="P6" s="288"/>
      <c r="Q6" s="307"/>
      <c r="R6" s="308">
        <f t="shared" si="0"/>
        <v>0</v>
      </c>
      <c r="S6" s="309"/>
      <c r="T6" s="309">
        <f t="shared" si="1"/>
        <v>0</v>
      </c>
      <c r="U6" s="288" t="str">
        <f t="shared" si="2"/>
        <v>-</v>
      </c>
      <c r="V6" s="310"/>
    </row>
    <row r="7" customHeight="1" spans="2:22">
      <c r="B7" s="244"/>
      <c r="C7" s="245" t="s">
        <v>829</v>
      </c>
      <c r="D7" s="246" t="s">
        <v>830</v>
      </c>
      <c r="E7" s="246" t="s">
        <v>831</v>
      </c>
      <c r="F7" s="247" t="s">
        <v>820</v>
      </c>
      <c r="G7" s="248" t="s">
        <v>832</v>
      </c>
      <c r="H7" s="249"/>
      <c r="I7" s="286"/>
      <c r="J7" s="287"/>
      <c r="K7" s="288"/>
      <c r="L7" s="288"/>
      <c r="M7" s="288"/>
      <c r="N7" s="288"/>
      <c r="O7" s="288"/>
      <c r="P7" s="288"/>
      <c r="Q7" s="307"/>
      <c r="R7" s="308">
        <f t="shared" si="0"/>
        <v>0</v>
      </c>
      <c r="S7" s="309"/>
      <c r="T7" s="309">
        <f t="shared" si="1"/>
        <v>0</v>
      </c>
      <c r="U7" s="288" t="str">
        <f t="shared" si="2"/>
        <v>-</v>
      </c>
      <c r="V7" s="310"/>
    </row>
    <row r="8" customHeight="1" spans="2:22">
      <c r="B8" s="244"/>
      <c r="C8" s="245" t="s">
        <v>833</v>
      </c>
      <c r="D8" s="246" t="s">
        <v>834</v>
      </c>
      <c r="E8" s="246" t="s">
        <v>153</v>
      </c>
      <c r="F8" s="247" t="s">
        <v>835</v>
      </c>
      <c r="G8" s="248" t="s">
        <v>836</v>
      </c>
      <c r="H8" s="249"/>
      <c r="I8" s="286"/>
      <c r="J8" s="287"/>
      <c r="K8" s="288"/>
      <c r="L8" s="288"/>
      <c r="M8" s="288"/>
      <c r="N8" s="288"/>
      <c r="O8" s="288"/>
      <c r="P8" s="288"/>
      <c r="Q8" s="307"/>
      <c r="R8" s="308">
        <f t="shared" si="0"/>
        <v>0</v>
      </c>
      <c r="S8" s="309"/>
      <c r="T8" s="309">
        <f t="shared" si="1"/>
        <v>0</v>
      </c>
      <c r="U8" s="288" t="str">
        <f t="shared" si="2"/>
        <v>-</v>
      </c>
      <c r="V8" s="310"/>
    </row>
    <row r="9" customHeight="1" spans="2:22">
      <c r="B9" s="244"/>
      <c r="C9" s="245" t="s">
        <v>837</v>
      </c>
      <c r="D9" s="246" t="s">
        <v>838</v>
      </c>
      <c r="E9" s="246" t="s">
        <v>824</v>
      </c>
      <c r="F9" s="247" t="s">
        <v>835</v>
      </c>
      <c r="G9" s="248" t="s">
        <v>839</v>
      </c>
      <c r="H9" s="249"/>
      <c r="I9" s="286"/>
      <c r="J9" s="287"/>
      <c r="K9" s="288"/>
      <c r="L9" s="288"/>
      <c r="M9" s="288"/>
      <c r="N9" s="288"/>
      <c r="O9" s="288"/>
      <c r="P9" s="288"/>
      <c r="Q9" s="307"/>
      <c r="R9" s="308">
        <f t="shared" si="0"/>
        <v>0</v>
      </c>
      <c r="S9" s="309"/>
      <c r="T9" s="309">
        <f t="shared" si="1"/>
        <v>0</v>
      </c>
      <c r="U9" s="288" t="str">
        <f t="shared" si="2"/>
        <v>-</v>
      </c>
      <c r="V9" s="310"/>
    </row>
    <row r="10" customHeight="1" spans="2:22">
      <c r="B10" s="250"/>
      <c r="C10" s="251" t="s">
        <v>840</v>
      </c>
      <c r="D10" s="252" t="s">
        <v>841</v>
      </c>
      <c r="E10" s="252" t="s">
        <v>24</v>
      </c>
      <c r="F10" s="253" t="s">
        <v>835</v>
      </c>
      <c r="G10" s="254" t="s">
        <v>842</v>
      </c>
      <c r="H10" s="255"/>
      <c r="I10" s="289"/>
      <c r="J10" s="290"/>
      <c r="K10" s="291"/>
      <c r="L10" s="291"/>
      <c r="M10" s="291"/>
      <c r="N10" s="291"/>
      <c r="O10" s="291"/>
      <c r="P10" s="291"/>
      <c r="Q10" s="311"/>
      <c r="R10" s="312">
        <f t="shared" si="0"/>
        <v>0</v>
      </c>
      <c r="S10" s="313"/>
      <c r="T10" s="313">
        <f t="shared" si="1"/>
        <v>0</v>
      </c>
      <c r="U10" s="291" t="str">
        <f t="shared" si="2"/>
        <v>-</v>
      </c>
      <c r="V10" s="314"/>
    </row>
    <row r="11" customHeight="1" spans="2:22">
      <c r="B11" s="256"/>
      <c r="C11" s="257" t="s">
        <v>843</v>
      </c>
      <c r="D11" s="258" t="s">
        <v>844</v>
      </c>
      <c r="E11" s="258"/>
      <c r="F11" s="259" t="s">
        <v>845</v>
      </c>
      <c r="G11" s="260" t="s">
        <v>846</v>
      </c>
      <c r="H11" s="261"/>
      <c r="I11" s="292"/>
      <c r="J11" s="293"/>
      <c r="K11" s="294"/>
      <c r="L11" s="294"/>
      <c r="M11" s="294"/>
      <c r="N11" s="294"/>
      <c r="O11" s="294"/>
      <c r="P11" s="294"/>
      <c r="Q11" s="315"/>
      <c r="R11" s="316">
        <f t="shared" si="0"/>
        <v>0</v>
      </c>
      <c r="S11" s="317"/>
      <c r="T11" s="317">
        <f t="shared" si="1"/>
        <v>0</v>
      </c>
      <c r="U11" s="294" t="str">
        <f t="shared" si="2"/>
        <v>-</v>
      </c>
      <c r="V11" s="318"/>
    </row>
    <row r="12" customHeight="1" spans="2:22">
      <c r="B12" s="262"/>
      <c r="C12" s="245" t="s">
        <v>847</v>
      </c>
      <c r="D12" s="246" t="s">
        <v>848</v>
      </c>
      <c r="E12" s="246"/>
      <c r="F12" s="247" t="s">
        <v>849</v>
      </c>
      <c r="G12" s="248" t="s">
        <v>850</v>
      </c>
      <c r="H12" s="249"/>
      <c r="I12" s="286"/>
      <c r="J12" s="287"/>
      <c r="K12" s="288"/>
      <c r="L12" s="288"/>
      <c r="M12" s="288"/>
      <c r="N12" s="288"/>
      <c r="O12" s="288"/>
      <c r="P12" s="288"/>
      <c r="Q12" s="307"/>
      <c r="R12" s="308">
        <f t="shared" si="0"/>
        <v>0</v>
      </c>
      <c r="S12" s="309"/>
      <c r="T12" s="309">
        <f t="shared" si="1"/>
        <v>0</v>
      </c>
      <c r="U12" s="288" t="str">
        <f t="shared" si="2"/>
        <v>-</v>
      </c>
      <c r="V12" s="310"/>
    </row>
    <row r="13" customHeight="1" spans="2:22">
      <c r="B13" s="262"/>
      <c r="C13" s="245" t="s">
        <v>851</v>
      </c>
      <c r="D13" s="246" t="s">
        <v>852</v>
      </c>
      <c r="E13" s="246"/>
      <c r="F13" s="247" t="s">
        <v>853</v>
      </c>
      <c r="G13" s="248" t="s">
        <v>854</v>
      </c>
      <c r="H13" s="249"/>
      <c r="I13" s="286"/>
      <c r="J13" s="287"/>
      <c r="K13" s="288"/>
      <c r="L13" s="288"/>
      <c r="M13" s="288"/>
      <c r="N13" s="288"/>
      <c r="O13" s="288"/>
      <c r="P13" s="288"/>
      <c r="Q13" s="307"/>
      <c r="R13" s="308">
        <f t="shared" si="0"/>
        <v>0</v>
      </c>
      <c r="S13" s="309"/>
      <c r="T13" s="309">
        <f t="shared" si="1"/>
        <v>0</v>
      </c>
      <c r="U13" s="288" t="str">
        <f t="shared" si="2"/>
        <v>-</v>
      </c>
      <c r="V13" s="310"/>
    </row>
    <row r="14" customHeight="1" spans="2:22">
      <c r="B14" s="262"/>
      <c r="C14" s="245" t="s">
        <v>855</v>
      </c>
      <c r="D14" s="246" t="s">
        <v>856</v>
      </c>
      <c r="E14" s="246"/>
      <c r="F14" s="247" t="s">
        <v>857</v>
      </c>
      <c r="G14" s="248" t="s">
        <v>858</v>
      </c>
      <c r="H14" s="249"/>
      <c r="I14" s="286"/>
      <c r="J14" s="287"/>
      <c r="K14" s="288"/>
      <c r="L14" s="288"/>
      <c r="M14" s="288"/>
      <c r="N14" s="288"/>
      <c r="O14" s="288"/>
      <c r="P14" s="288"/>
      <c r="Q14" s="307"/>
      <c r="R14" s="308">
        <f t="shared" si="0"/>
        <v>0</v>
      </c>
      <c r="S14" s="309"/>
      <c r="T14" s="309">
        <f t="shared" si="1"/>
        <v>0</v>
      </c>
      <c r="U14" s="288" t="str">
        <f t="shared" si="2"/>
        <v>-</v>
      </c>
      <c r="V14" s="310"/>
    </row>
    <row r="15" customHeight="1" spans="2:22">
      <c r="B15" s="263"/>
      <c r="C15" s="264" t="s">
        <v>859</v>
      </c>
      <c r="D15" s="265" t="s">
        <v>860</v>
      </c>
      <c r="E15" s="265"/>
      <c r="F15" s="266" t="s">
        <v>857</v>
      </c>
      <c r="G15" s="267" t="s">
        <v>861</v>
      </c>
      <c r="H15" s="268"/>
      <c r="I15" s="295"/>
      <c r="J15" s="296"/>
      <c r="K15" s="297"/>
      <c r="L15" s="297"/>
      <c r="M15" s="297"/>
      <c r="N15" s="297"/>
      <c r="O15" s="297"/>
      <c r="P15" s="297"/>
      <c r="Q15" s="319"/>
      <c r="R15" s="320">
        <f t="shared" si="0"/>
        <v>0</v>
      </c>
      <c r="S15" s="321"/>
      <c r="T15" s="321">
        <f t="shared" si="1"/>
        <v>0</v>
      </c>
      <c r="U15" s="297" t="str">
        <f t="shared" si="2"/>
        <v>-</v>
      </c>
      <c r="V15" s="322"/>
    </row>
    <row r="16" customHeight="1" spans="2:22">
      <c r="B16" s="269"/>
      <c r="C16" s="270" t="s">
        <v>862</v>
      </c>
      <c r="D16" s="271" t="s">
        <v>863</v>
      </c>
      <c r="E16" s="271"/>
      <c r="F16" s="272" t="s">
        <v>864</v>
      </c>
      <c r="G16" s="273" t="s">
        <v>865</v>
      </c>
      <c r="H16" s="274"/>
      <c r="I16" s="298"/>
      <c r="J16" s="299"/>
      <c r="K16" s="300"/>
      <c r="L16" s="300"/>
      <c r="M16" s="300"/>
      <c r="N16" s="300"/>
      <c r="O16" s="300"/>
      <c r="P16" s="300"/>
      <c r="Q16" s="323"/>
      <c r="R16" s="324">
        <f t="shared" si="0"/>
        <v>0</v>
      </c>
      <c r="S16" s="325"/>
      <c r="T16" s="325">
        <f t="shared" si="1"/>
        <v>0</v>
      </c>
      <c r="U16" s="300" t="str">
        <f t="shared" si="2"/>
        <v>-</v>
      </c>
      <c r="V16" s="326"/>
    </row>
    <row r="17" customHeight="1" spans="2:22">
      <c r="B17" s="244"/>
      <c r="C17" s="245" t="s">
        <v>866</v>
      </c>
      <c r="D17" s="246" t="s">
        <v>867</v>
      </c>
      <c r="E17" s="246"/>
      <c r="F17" s="247" t="s">
        <v>868</v>
      </c>
      <c r="G17" s="248" t="s">
        <v>869</v>
      </c>
      <c r="H17" s="249"/>
      <c r="I17" s="286"/>
      <c r="J17" s="287"/>
      <c r="K17" s="288"/>
      <c r="L17" s="288"/>
      <c r="M17" s="288"/>
      <c r="N17" s="288"/>
      <c r="O17" s="288"/>
      <c r="P17" s="288"/>
      <c r="Q17" s="307"/>
      <c r="R17" s="308">
        <f t="shared" si="0"/>
        <v>0</v>
      </c>
      <c r="S17" s="309"/>
      <c r="T17" s="309">
        <f t="shared" si="1"/>
        <v>0</v>
      </c>
      <c r="U17" s="288" t="str">
        <f t="shared" si="2"/>
        <v>-</v>
      </c>
      <c r="V17" s="310"/>
    </row>
    <row r="18" customHeight="1" spans="2:22">
      <c r="B18" s="244"/>
      <c r="C18" s="245" t="s">
        <v>870</v>
      </c>
      <c r="D18" s="246" t="s">
        <v>871</v>
      </c>
      <c r="E18" s="246"/>
      <c r="F18" s="247" t="s">
        <v>872</v>
      </c>
      <c r="G18" s="248" t="s">
        <v>873</v>
      </c>
      <c r="H18" s="249"/>
      <c r="I18" s="286"/>
      <c r="J18" s="287"/>
      <c r="K18" s="288"/>
      <c r="L18" s="288"/>
      <c r="M18" s="288"/>
      <c r="N18" s="288"/>
      <c r="O18" s="288"/>
      <c r="P18" s="288"/>
      <c r="Q18" s="307"/>
      <c r="R18" s="308">
        <f t="shared" si="0"/>
        <v>0</v>
      </c>
      <c r="S18" s="309"/>
      <c r="T18" s="309">
        <f t="shared" si="1"/>
        <v>0</v>
      </c>
      <c r="U18" s="288" t="str">
        <f t="shared" si="2"/>
        <v>-</v>
      </c>
      <c r="V18" s="310"/>
    </row>
    <row r="19" customHeight="1" spans="2:22">
      <c r="B19" s="244"/>
      <c r="C19" s="245" t="s">
        <v>874</v>
      </c>
      <c r="D19" s="246" t="s">
        <v>875</v>
      </c>
      <c r="E19" s="246"/>
      <c r="F19" s="247" t="s">
        <v>845</v>
      </c>
      <c r="G19" s="248" t="s">
        <v>876</v>
      </c>
      <c r="H19" s="249"/>
      <c r="I19" s="286"/>
      <c r="J19" s="287"/>
      <c r="K19" s="288"/>
      <c r="L19" s="288"/>
      <c r="M19" s="288"/>
      <c r="N19" s="288"/>
      <c r="O19" s="288"/>
      <c r="P19" s="288"/>
      <c r="Q19" s="307"/>
      <c r="R19" s="308">
        <f t="shared" si="0"/>
        <v>0</v>
      </c>
      <c r="S19" s="309"/>
      <c r="T19" s="309">
        <f t="shared" si="1"/>
        <v>0</v>
      </c>
      <c r="U19" s="288" t="str">
        <f t="shared" si="2"/>
        <v>-</v>
      </c>
      <c r="V19" s="310"/>
    </row>
    <row r="20" customHeight="1" spans="2:22">
      <c r="B20" s="244"/>
      <c r="C20" s="245" t="s">
        <v>877</v>
      </c>
      <c r="D20" s="246" t="s">
        <v>878</v>
      </c>
      <c r="E20" s="246"/>
      <c r="F20" s="247" t="s">
        <v>853</v>
      </c>
      <c r="G20" s="248" t="s">
        <v>879</v>
      </c>
      <c r="H20" s="249"/>
      <c r="I20" s="286"/>
      <c r="J20" s="287"/>
      <c r="K20" s="288"/>
      <c r="L20" s="288"/>
      <c r="M20" s="288"/>
      <c r="N20" s="288"/>
      <c r="O20" s="288"/>
      <c r="P20" s="288"/>
      <c r="Q20" s="307"/>
      <c r="R20" s="308">
        <f t="shared" si="0"/>
        <v>0</v>
      </c>
      <c r="S20" s="309"/>
      <c r="T20" s="309">
        <f t="shared" si="1"/>
        <v>0</v>
      </c>
      <c r="U20" s="288" t="str">
        <f t="shared" si="2"/>
        <v>-</v>
      </c>
      <c r="V20" s="310"/>
    </row>
    <row r="21" customHeight="1" spans="2:22">
      <c r="B21" s="244"/>
      <c r="C21" s="245" t="s">
        <v>880</v>
      </c>
      <c r="D21" s="246" t="s">
        <v>881</v>
      </c>
      <c r="E21" s="246"/>
      <c r="F21" s="247" t="s">
        <v>857</v>
      </c>
      <c r="G21" s="248" t="s">
        <v>882</v>
      </c>
      <c r="H21" s="249"/>
      <c r="I21" s="286"/>
      <c r="J21" s="287"/>
      <c r="K21" s="288"/>
      <c r="L21" s="288"/>
      <c r="M21" s="288"/>
      <c r="N21" s="288"/>
      <c r="O21" s="288"/>
      <c r="P21" s="288"/>
      <c r="Q21" s="307"/>
      <c r="R21" s="308">
        <f t="shared" si="0"/>
        <v>0</v>
      </c>
      <c r="S21" s="309"/>
      <c r="T21" s="309">
        <f t="shared" si="1"/>
        <v>0</v>
      </c>
      <c r="U21" s="288" t="str">
        <f t="shared" si="2"/>
        <v>-</v>
      </c>
      <c r="V21" s="310"/>
    </row>
    <row r="22" customHeight="1" spans="2:22">
      <c r="B22" s="250"/>
      <c r="C22" s="251" t="s">
        <v>883</v>
      </c>
      <c r="D22" s="252" t="s">
        <v>884</v>
      </c>
      <c r="E22" s="252"/>
      <c r="F22" s="253" t="s">
        <v>885</v>
      </c>
      <c r="G22" s="254" t="s">
        <v>886</v>
      </c>
      <c r="H22" s="255"/>
      <c r="I22" s="289"/>
      <c r="J22" s="290"/>
      <c r="K22" s="291"/>
      <c r="L22" s="291"/>
      <c r="M22" s="291"/>
      <c r="N22" s="291"/>
      <c r="O22" s="291"/>
      <c r="P22" s="291"/>
      <c r="Q22" s="311"/>
      <c r="R22" s="312">
        <f t="shared" si="0"/>
        <v>0</v>
      </c>
      <c r="S22" s="313"/>
      <c r="T22" s="313">
        <f t="shared" ref="T22:T53" si="3">R22+S22</f>
        <v>0</v>
      </c>
      <c r="U22" s="291" t="str">
        <f t="shared" ref="U22:U53" si="4">IF(Q22&gt;0,T22/Q22*7,"-")</f>
        <v>-</v>
      </c>
      <c r="V22" s="314"/>
    </row>
    <row r="23" customHeight="1" spans="2:22">
      <c r="B23" s="256"/>
      <c r="C23" s="257" t="s">
        <v>887</v>
      </c>
      <c r="D23" s="258" t="s">
        <v>888</v>
      </c>
      <c r="E23" s="258" t="s">
        <v>38</v>
      </c>
      <c r="F23" s="259" t="s">
        <v>853</v>
      </c>
      <c r="G23" s="260" t="s">
        <v>889</v>
      </c>
      <c r="H23" s="261"/>
      <c r="I23" s="292"/>
      <c r="J23" s="293"/>
      <c r="K23" s="294"/>
      <c r="L23" s="294"/>
      <c r="M23" s="294"/>
      <c r="N23" s="294"/>
      <c r="O23" s="294"/>
      <c r="P23" s="294"/>
      <c r="Q23" s="315"/>
      <c r="R23" s="316">
        <f t="shared" si="0"/>
        <v>0</v>
      </c>
      <c r="S23" s="317"/>
      <c r="T23" s="317">
        <f t="shared" si="3"/>
        <v>0</v>
      </c>
      <c r="U23" s="294" t="str">
        <f t="shared" si="4"/>
        <v>-</v>
      </c>
      <c r="V23" s="318"/>
    </row>
    <row r="24" customHeight="1" spans="2:22">
      <c r="B24" s="262"/>
      <c r="C24" s="245" t="s">
        <v>890</v>
      </c>
      <c r="D24" s="246" t="s">
        <v>891</v>
      </c>
      <c r="E24" s="246" t="s">
        <v>24</v>
      </c>
      <c r="F24" s="247" t="s">
        <v>853</v>
      </c>
      <c r="G24" s="248" t="s">
        <v>892</v>
      </c>
      <c r="H24" s="249"/>
      <c r="I24" s="286"/>
      <c r="J24" s="287"/>
      <c r="K24" s="288"/>
      <c r="L24" s="288"/>
      <c r="M24" s="288"/>
      <c r="N24" s="288"/>
      <c r="O24" s="288"/>
      <c r="P24" s="288"/>
      <c r="Q24" s="307"/>
      <c r="R24" s="308">
        <f t="shared" si="0"/>
        <v>0</v>
      </c>
      <c r="S24" s="309"/>
      <c r="T24" s="309">
        <f t="shared" si="3"/>
        <v>0</v>
      </c>
      <c r="U24" s="288" t="str">
        <f t="shared" si="4"/>
        <v>-</v>
      </c>
      <c r="V24" s="310"/>
    </row>
    <row r="25" customHeight="1" spans="2:22">
      <c r="B25" s="262"/>
      <c r="C25" s="245" t="s">
        <v>893</v>
      </c>
      <c r="D25" s="246" t="s">
        <v>894</v>
      </c>
      <c r="E25" s="246" t="s">
        <v>38</v>
      </c>
      <c r="F25" s="247" t="s">
        <v>895</v>
      </c>
      <c r="G25" s="248" t="s">
        <v>896</v>
      </c>
      <c r="H25" s="249"/>
      <c r="I25" s="286"/>
      <c r="J25" s="287"/>
      <c r="K25" s="288"/>
      <c r="L25" s="288"/>
      <c r="M25" s="288"/>
      <c r="N25" s="288"/>
      <c r="O25" s="288"/>
      <c r="P25" s="288"/>
      <c r="Q25" s="307"/>
      <c r="R25" s="308">
        <f t="shared" si="0"/>
        <v>0</v>
      </c>
      <c r="S25" s="309"/>
      <c r="T25" s="309">
        <f t="shared" si="3"/>
        <v>0</v>
      </c>
      <c r="U25" s="288" t="str">
        <f t="shared" si="4"/>
        <v>-</v>
      </c>
      <c r="V25" s="310"/>
    </row>
    <row r="26" customHeight="1" spans="2:22">
      <c r="B26" s="262"/>
      <c r="C26" s="245" t="s">
        <v>897</v>
      </c>
      <c r="D26" s="246" t="s">
        <v>898</v>
      </c>
      <c r="E26" s="246" t="s">
        <v>24</v>
      </c>
      <c r="F26" s="247" t="s">
        <v>895</v>
      </c>
      <c r="G26" s="248" t="s">
        <v>899</v>
      </c>
      <c r="H26" s="249"/>
      <c r="I26" s="286"/>
      <c r="J26" s="287"/>
      <c r="K26" s="288"/>
      <c r="L26" s="288"/>
      <c r="M26" s="288"/>
      <c r="N26" s="288"/>
      <c r="O26" s="288"/>
      <c r="P26" s="288"/>
      <c r="Q26" s="307"/>
      <c r="R26" s="308">
        <f t="shared" si="0"/>
        <v>0</v>
      </c>
      <c r="S26" s="309"/>
      <c r="T26" s="309">
        <f t="shared" si="3"/>
        <v>0</v>
      </c>
      <c r="U26" s="288" t="str">
        <f t="shared" si="4"/>
        <v>-</v>
      </c>
      <c r="V26" s="310"/>
    </row>
    <row r="27" customHeight="1" spans="2:22">
      <c r="B27" s="262"/>
      <c r="C27" s="245" t="s">
        <v>900</v>
      </c>
      <c r="D27" s="246" t="s">
        <v>901</v>
      </c>
      <c r="E27" s="246" t="s">
        <v>31</v>
      </c>
      <c r="F27" s="247" t="s">
        <v>895</v>
      </c>
      <c r="G27" s="248" t="s">
        <v>902</v>
      </c>
      <c r="H27" s="249"/>
      <c r="I27" s="286"/>
      <c r="J27" s="287"/>
      <c r="K27" s="288"/>
      <c r="L27" s="288"/>
      <c r="M27" s="288"/>
      <c r="N27" s="288"/>
      <c r="O27" s="288"/>
      <c r="P27" s="288"/>
      <c r="Q27" s="307"/>
      <c r="R27" s="308">
        <f t="shared" si="0"/>
        <v>0</v>
      </c>
      <c r="S27" s="309"/>
      <c r="T27" s="309">
        <f t="shared" si="3"/>
        <v>0</v>
      </c>
      <c r="U27" s="288" t="str">
        <f t="shared" si="4"/>
        <v>-</v>
      </c>
      <c r="V27" s="310"/>
    </row>
    <row r="28" customHeight="1" spans="2:22">
      <c r="B28" s="262"/>
      <c r="C28" s="245" t="s">
        <v>903</v>
      </c>
      <c r="D28" s="246" t="s">
        <v>904</v>
      </c>
      <c r="E28" s="246" t="s">
        <v>38</v>
      </c>
      <c r="F28" s="247" t="s">
        <v>857</v>
      </c>
      <c r="G28" s="248" t="s">
        <v>905</v>
      </c>
      <c r="H28" s="249"/>
      <c r="I28" s="286"/>
      <c r="J28" s="287"/>
      <c r="K28" s="288"/>
      <c r="L28" s="288"/>
      <c r="M28" s="288"/>
      <c r="N28" s="288"/>
      <c r="O28" s="288"/>
      <c r="P28" s="288"/>
      <c r="Q28" s="307"/>
      <c r="R28" s="308">
        <f t="shared" si="0"/>
        <v>0</v>
      </c>
      <c r="S28" s="309"/>
      <c r="T28" s="309">
        <f t="shared" si="3"/>
        <v>0</v>
      </c>
      <c r="U28" s="288" t="str">
        <f t="shared" si="4"/>
        <v>-</v>
      </c>
      <c r="V28" s="310"/>
    </row>
    <row r="29" customHeight="1" spans="2:22">
      <c r="B29" s="262"/>
      <c r="C29" s="245" t="s">
        <v>906</v>
      </c>
      <c r="D29" s="246" t="s">
        <v>907</v>
      </c>
      <c r="E29" s="246" t="s">
        <v>153</v>
      </c>
      <c r="F29" s="247" t="s">
        <v>857</v>
      </c>
      <c r="G29" s="248" t="s">
        <v>908</v>
      </c>
      <c r="H29" s="249"/>
      <c r="I29" s="286"/>
      <c r="J29" s="287"/>
      <c r="K29" s="288"/>
      <c r="L29" s="288"/>
      <c r="M29" s="288"/>
      <c r="N29" s="288"/>
      <c r="O29" s="288"/>
      <c r="P29" s="288"/>
      <c r="Q29" s="307"/>
      <c r="R29" s="308">
        <f t="shared" si="0"/>
        <v>0</v>
      </c>
      <c r="S29" s="309"/>
      <c r="T29" s="309">
        <f t="shared" si="3"/>
        <v>0</v>
      </c>
      <c r="U29" s="288" t="str">
        <f t="shared" si="4"/>
        <v>-</v>
      </c>
      <c r="V29" s="310"/>
    </row>
    <row r="30" customHeight="1" spans="2:22">
      <c r="B30" s="262"/>
      <c r="C30" s="245" t="s">
        <v>909</v>
      </c>
      <c r="D30" s="246" t="s">
        <v>910</v>
      </c>
      <c r="E30" s="246" t="s">
        <v>911</v>
      </c>
      <c r="F30" s="247" t="s">
        <v>857</v>
      </c>
      <c r="G30" s="248" t="s">
        <v>912</v>
      </c>
      <c r="H30" s="249"/>
      <c r="I30" s="286"/>
      <c r="J30" s="287"/>
      <c r="K30" s="288"/>
      <c r="L30" s="288"/>
      <c r="M30" s="288"/>
      <c r="N30" s="288"/>
      <c r="O30" s="288"/>
      <c r="P30" s="288"/>
      <c r="Q30" s="307"/>
      <c r="R30" s="308">
        <f t="shared" si="0"/>
        <v>0</v>
      </c>
      <c r="S30" s="309"/>
      <c r="T30" s="309">
        <f t="shared" si="3"/>
        <v>0</v>
      </c>
      <c r="U30" s="288" t="str">
        <f t="shared" si="4"/>
        <v>-</v>
      </c>
      <c r="V30" s="310"/>
    </row>
    <row r="31" customHeight="1" spans="2:22">
      <c r="B31" s="262"/>
      <c r="C31" s="245" t="s">
        <v>913</v>
      </c>
      <c r="D31" s="246" t="s">
        <v>914</v>
      </c>
      <c r="E31" s="246" t="s">
        <v>24</v>
      </c>
      <c r="F31" s="247" t="s">
        <v>857</v>
      </c>
      <c r="G31" s="248" t="s">
        <v>915</v>
      </c>
      <c r="H31" s="249"/>
      <c r="I31" s="286"/>
      <c r="J31" s="287"/>
      <c r="K31" s="288"/>
      <c r="L31" s="288"/>
      <c r="M31" s="288"/>
      <c r="N31" s="288"/>
      <c r="O31" s="288"/>
      <c r="P31" s="288"/>
      <c r="Q31" s="307"/>
      <c r="R31" s="308">
        <f t="shared" si="0"/>
        <v>0</v>
      </c>
      <c r="S31" s="309"/>
      <c r="T31" s="309">
        <f t="shared" si="3"/>
        <v>0</v>
      </c>
      <c r="U31" s="288" t="str">
        <f t="shared" si="4"/>
        <v>-</v>
      </c>
      <c r="V31" s="310"/>
    </row>
    <row r="32" customHeight="1" spans="2:22">
      <c r="B32" s="262"/>
      <c r="C32" s="245" t="s">
        <v>916</v>
      </c>
      <c r="D32" s="246" t="s">
        <v>917</v>
      </c>
      <c r="E32" s="246" t="s">
        <v>31</v>
      </c>
      <c r="F32" s="247" t="s">
        <v>857</v>
      </c>
      <c r="G32" s="248" t="s">
        <v>918</v>
      </c>
      <c r="H32" s="249"/>
      <c r="I32" s="286"/>
      <c r="J32" s="287"/>
      <c r="K32" s="288"/>
      <c r="L32" s="288"/>
      <c r="M32" s="288"/>
      <c r="N32" s="288"/>
      <c r="O32" s="288"/>
      <c r="P32" s="288"/>
      <c r="Q32" s="307"/>
      <c r="R32" s="308">
        <f t="shared" si="0"/>
        <v>0</v>
      </c>
      <c r="S32" s="309"/>
      <c r="T32" s="309">
        <f t="shared" si="3"/>
        <v>0</v>
      </c>
      <c r="U32" s="288" t="str">
        <f t="shared" si="4"/>
        <v>-</v>
      </c>
      <c r="V32" s="310"/>
    </row>
    <row r="33" customHeight="1" spans="2:22">
      <c r="B33" s="262"/>
      <c r="C33" s="245" t="s">
        <v>919</v>
      </c>
      <c r="D33" s="246" t="s">
        <v>920</v>
      </c>
      <c r="E33" s="246" t="s">
        <v>38</v>
      </c>
      <c r="F33" s="247" t="s">
        <v>885</v>
      </c>
      <c r="G33" s="248" t="s">
        <v>921</v>
      </c>
      <c r="H33" s="249"/>
      <c r="I33" s="286"/>
      <c r="J33" s="287"/>
      <c r="K33" s="288"/>
      <c r="L33" s="288"/>
      <c r="M33" s="288"/>
      <c r="N33" s="288"/>
      <c r="O33" s="288"/>
      <c r="P33" s="288"/>
      <c r="Q33" s="307"/>
      <c r="R33" s="308">
        <f t="shared" si="0"/>
        <v>0</v>
      </c>
      <c r="S33" s="309"/>
      <c r="T33" s="309">
        <f t="shared" si="3"/>
        <v>0</v>
      </c>
      <c r="U33" s="288" t="str">
        <f t="shared" si="4"/>
        <v>-</v>
      </c>
      <c r="V33" s="310"/>
    </row>
    <row r="34" customHeight="1" spans="2:22">
      <c r="B34" s="262"/>
      <c r="C34" s="245" t="s">
        <v>922</v>
      </c>
      <c r="D34" s="246" t="s">
        <v>923</v>
      </c>
      <c r="E34" s="246" t="s">
        <v>153</v>
      </c>
      <c r="F34" s="247" t="s">
        <v>885</v>
      </c>
      <c r="G34" s="248" t="s">
        <v>924</v>
      </c>
      <c r="H34" s="249"/>
      <c r="I34" s="286"/>
      <c r="J34" s="287"/>
      <c r="K34" s="288"/>
      <c r="L34" s="288"/>
      <c r="M34" s="288"/>
      <c r="N34" s="288"/>
      <c r="O34" s="288"/>
      <c r="P34" s="288"/>
      <c r="Q34" s="307"/>
      <c r="R34" s="308">
        <f t="shared" si="0"/>
        <v>0</v>
      </c>
      <c r="S34" s="309"/>
      <c r="T34" s="309">
        <f t="shared" si="3"/>
        <v>0</v>
      </c>
      <c r="U34" s="288" t="str">
        <f t="shared" si="4"/>
        <v>-</v>
      </c>
      <c r="V34" s="310"/>
    </row>
    <row r="35" customHeight="1" spans="2:22">
      <c r="B35" s="262"/>
      <c r="C35" s="245" t="s">
        <v>925</v>
      </c>
      <c r="D35" s="246" t="s">
        <v>926</v>
      </c>
      <c r="E35" s="246" t="s">
        <v>911</v>
      </c>
      <c r="F35" s="247" t="s">
        <v>885</v>
      </c>
      <c r="G35" s="248" t="s">
        <v>927</v>
      </c>
      <c r="H35" s="249"/>
      <c r="I35" s="286"/>
      <c r="J35" s="287"/>
      <c r="K35" s="288"/>
      <c r="L35" s="288"/>
      <c r="M35" s="288"/>
      <c r="N35" s="288"/>
      <c r="O35" s="288"/>
      <c r="P35" s="288"/>
      <c r="Q35" s="307"/>
      <c r="R35" s="308">
        <f t="shared" si="0"/>
        <v>0</v>
      </c>
      <c r="S35" s="309"/>
      <c r="T35" s="309">
        <f t="shared" si="3"/>
        <v>0</v>
      </c>
      <c r="U35" s="288" t="str">
        <f t="shared" si="4"/>
        <v>-</v>
      </c>
      <c r="V35" s="310"/>
    </row>
    <row r="36" customHeight="1" spans="2:22">
      <c r="B36" s="262"/>
      <c r="C36" s="245" t="s">
        <v>928</v>
      </c>
      <c r="D36" s="246" t="s">
        <v>929</v>
      </c>
      <c r="E36" s="246" t="s">
        <v>24</v>
      </c>
      <c r="F36" s="247" t="s">
        <v>885</v>
      </c>
      <c r="G36" s="248" t="s">
        <v>930</v>
      </c>
      <c r="H36" s="249"/>
      <c r="I36" s="286"/>
      <c r="J36" s="287"/>
      <c r="K36" s="288"/>
      <c r="L36" s="288"/>
      <c r="M36" s="288"/>
      <c r="N36" s="288"/>
      <c r="O36" s="288"/>
      <c r="P36" s="288"/>
      <c r="Q36" s="307"/>
      <c r="R36" s="308">
        <f t="shared" ref="R36:R67" si="5">IF($A$1="补货",IF(V36="FBA",I36,J36)+K36+L36,IF(V36="FBA",I36,J36))</f>
        <v>0</v>
      </c>
      <c r="S36" s="309"/>
      <c r="T36" s="309">
        <f t="shared" si="3"/>
        <v>0</v>
      </c>
      <c r="U36" s="288" t="str">
        <f t="shared" si="4"/>
        <v>-</v>
      </c>
      <c r="V36" s="310"/>
    </row>
    <row r="37" customHeight="1" spans="2:22">
      <c r="B37" s="262"/>
      <c r="C37" s="245" t="s">
        <v>931</v>
      </c>
      <c r="D37" s="246" t="s">
        <v>932</v>
      </c>
      <c r="E37" s="246" t="s">
        <v>31</v>
      </c>
      <c r="F37" s="247" t="s">
        <v>885</v>
      </c>
      <c r="G37" s="248" t="s">
        <v>933</v>
      </c>
      <c r="H37" s="249"/>
      <c r="I37" s="286"/>
      <c r="J37" s="287"/>
      <c r="K37" s="288"/>
      <c r="L37" s="288"/>
      <c r="M37" s="288"/>
      <c r="N37" s="288"/>
      <c r="O37" s="288"/>
      <c r="P37" s="288"/>
      <c r="Q37" s="307"/>
      <c r="R37" s="308">
        <f t="shared" si="5"/>
        <v>0</v>
      </c>
      <c r="S37" s="309"/>
      <c r="T37" s="309">
        <f t="shared" si="3"/>
        <v>0</v>
      </c>
      <c r="U37" s="288" t="str">
        <f t="shared" si="4"/>
        <v>-</v>
      </c>
      <c r="V37" s="310"/>
    </row>
    <row r="38" customHeight="1" spans="2:22">
      <c r="B38" s="262"/>
      <c r="C38" s="245" t="s">
        <v>934</v>
      </c>
      <c r="D38" s="246" t="s">
        <v>935</v>
      </c>
      <c r="E38" s="246" t="s">
        <v>38</v>
      </c>
      <c r="F38" s="247" t="s">
        <v>845</v>
      </c>
      <c r="G38" s="248" t="s">
        <v>936</v>
      </c>
      <c r="H38" s="249"/>
      <c r="I38" s="286"/>
      <c r="J38" s="287"/>
      <c r="K38" s="288"/>
      <c r="L38" s="288"/>
      <c r="M38" s="288"/>
      <c r="N38" s="288"/>
      <c r="O38" s="288"/>
      <c r="P38" s="288"/>
      <c r="Q38" s="307"/>
      <c r="R38" s="308">
        <f t="shared" si="5"/>
        <v>0</v>
      </c>
      <c r="S38" s="309"/>
      <c r="T38" s="309">
        <f t="shared" si="3"/>
        <v>0</v>
      </c>
      <c r="U38" s="288" t="str">
        <f t="shared" si="4"/>
        <v>-</v>
      </c>
      <c r="V38" s="310"/>
    </row>
    <row r="39" customHeight="1" spans="2:22">
      <c r="B39" s="262"/>
      <c r="C39" s="245" t="s">
        <v>937</v>
      </c>
      <c r="D39" s="246" t="s">
        <v>938</v>
      </c>
      <c r="E39" s="246" t="s">
        <v>24</v>
      </c>
      <c r="F39" s="247" t="s">
        <v>845</v>
      </c>
      <c r="G39" s="248" t="s">
        <v>939</v>
      </c>
      <c r="H39" s="249"/>
      <c r="I39" s="286"/>
      <c r="J39" s="287"/>
      <c r="K39" s="288"/>
      <c r="L39" s="288"/>
      <c r="M39" s="288"/>
      <c r="N39" s="288"/>
      <c r="O39" s="288"/>
      <c r="P39" s="288"/>
      <c r="Q39" s="307"/>
      <c r="R39" s="308">
        <f t="shared" si="5"/>
        <v>0</v>
      </c>
      <c r="S39" s="309"/>
      <c r="T39" s="309">
        <f t="shared" si="3"/>
        <v>0</v>
      </c>
      <c r="U39" s="288" t="str">
        <f t="shared" si="4"/>
        <v>-</v>
      </c>
      <c r="V39" s="310"/>
    </row>
    <row r="40" customHeight="1" spans="2:22">
      <c r="B40" s="262"/>
      <c r="C40" s="245" t="s">
        <v>940</v>
      </c>
      <c r="D40" s="246" t="s">
        <v>941</v>
      </c>
      <c r="E40" s="246" t="s">
        <v>38</v>
      </c>
      <c r="F40" s="247" t="s">
        <v>942</v>
      </c>
      <c r="G40" s="248" t="s">
        <v>943</v>
      </c>
      <c r="H40" s="249"/>
      <c r="I40" s="286"/>
      <c r="J40" s="287"/>
      <c r="K40" s="288"/>
      <c r="L40" s="288"/>
      <c r="M40" s="288"/>
      <c r="N40" s="288"/>
      <c r="O40" s="288"/>
      <c r="P40" s="288"/>
      <c r="Q40" s="307"/>
      <c r="R40" s="308">
        <f t="shared" si="5"/>
        <v>0</v>
      </c>
      <c r="S40" s="309"/>
      <c r="T40" s="309">
        <f t="shared" si="3"/>
        <v>0</v>
      </c>
      <c r="U40" s="288" t="str">
        <f t="shared" si="4"/>
        <v>-</v>
      </c>
      <c r="V40" s="310"/>
    </row>
    <row r="41" customHeight="1" spans="2:22">
      <c r="B41" s="262"/>
      <c r="C41" s="245" t="s">
        <v>944</v>
      </c>
      <c r="D41" s="246" t="s">
        <v>945</v>
      </c>
      <c r="E41" s="246" t="s">
        <v>153</v>
      </c>
      <c r="F41" s="247" t="s">
        <v>942</v>
      </c>
      <c r="G41" s="248" t="s">
        <v>946</v>
      </c>
      <c r="H41" s="249"/>
      <c r="I41" s="286"/>
      <c r="J41" s="287"/>
      <c r="K41" s="288"/>
      <c r="L41" s="288"/>
      <c r="M41" s="288"/>
      <c r="N41" s="288"/>
      <c r="O41" s="288"/>
      <c r="P41" s="288"/>
      <c r="Q41" s="307"/>
      <c r="R41" s="308">
        <f t="shared" si="5"/>
        <v>0</v>
      </c>
      <c r="S41" s="309"/>
      <c r="T41" s="309">
        <f t="shared" si="3"/>
        <v>0</v>
      </c>
      <c r="U41" s="288" t="str">
        <f t="shared" si="4"/>
        <v>-</v>
      </c>
      <c r="V41" s="310"/>
    </row>
    <row r="42" customHeight="1" spans="2:22">
      <c r="B42" s="262"/>
      <c r="C42" s="245" t="s">
        <v>947</v>
      </c>
      <c r="D42" s="246" t="s">
        <v>948</v>
      </c>
      <c r="E42" s="246" t="s">
        <v>911</v>
      </c>
      <c r="F42" s="247" t="s">
        <v>942</v>
      </c>
      <c r="G42" s="248" t="s">
        <v>949</v>
      </c>
      <c r="H42" s="249"/>
      <c r="I42" s="286"/>
      <c r="J42" s="287"/>
      <c r="K42" s="288"/>
      <c r="L42" s="288"/>
      <c r="M42" s="288"/>
      <c r="N42" s="288"/>
      <c r="O42" s="288"/>
      <c r="P42" s="288"/>
      <c r="Q42" s="307"/>
      <c r="R42" s="308">
        <f t="shared" si="5"/>
        <v>0</v>
      </c>
      <c r="S42" s="309"/>
      <c r="T42" s="309">
        <f t="shared" si="3"/>
        <v>0</v>
      </c>
      <c r="U42" s="288" t="str">
        <f t="shared" si="4"/>
        <v>-</v>
      </c>
      <c r="V42" s="310"/>
    </row>
    <row r="43" customHeight="1" spans="2:22">
      <c r="B43" s="262"/>
      <c r="C43" s="245" t="s">
        <v>950</v>
      </c>
      <c r="D43" s="246" t="s">
        <v>951</v>
      </c>
      <c r="E43" s="246" t="s">
        <v>24</v>
      </c>
      <c r="F43" s="247" t="s">
        <v>942</v>
      </c>
      <c r="G43" s="248" t="s">
        <v>952</v>
      </c>
      <c r="H43" s="249"/>
      <c r="I43" s="286"/>
      <c r="J43" s="287"/>
      <c r="K43" s="288"/>
      <c r="L43" s="288"/>
      <c r="M43" s="288"/>
      <c r="N43" s="288"/>
      <c r="O43" s="288"/>
      <c r="P43" s="288"/>
      <c r="Q43" s="307"/>
      <c r="R43" s="308">
        <f t="shared" si="5"/>
        <v>0</v>
      </c>
      <c r="S43" s="309"/>
      <c r="T43" s="309">
        <f t="shared" si="3"/>
        <v>0</v>
      </c>
      <c r="U43" s="288" t="str">
        <f t="shared" si="4"/>
        <v>-</v>
      </c>
      <c r="V43" s="310"/>
    </row>
    <row r="44" customHeight="1" spans="2:22">
      <c r="B44" s="262"/>
      <c r="C44" s="245" t="s">
        <v>953</v>
      </c>
      <c r="D44" s="246" t="s">
        <v>954</v>
      </c>
      <c r="E44" s="246" t="s">
        <v>31</v>
      </c>
      <c r="F44" s="247" t="s">
        <v>942</v>
      </c>
      <c r="G44" s="248" t="s">
        <v>955</v>
      </c>
      <c r="H44" s="249"/>
      <c r="I44" s="286"/>
      <c r="J44" s="287"/>
      <c r="K44" s="288"/>
      <c r="L44" s="288"/>
      <c r="M44" s="288"/>
      <c r="N44" s="288"/>
      <c r="O44" s="288"/>
      <c r="P44" s="288"/>
      <c r="Q44" s="307"/>
      <c r="R44" s="308">
        <f t="shared" si="5"/>
        <v>0</v>
      </c>
      <c r="S44" s="309"/>
      <c r="T44" s="309">
        <f t="shared" si="3"/>
        <v>0</v>
      </c>
      <c r="U44" s="288" t="str">
        <f t="shared" si="4"/>
        <v>-</v>
      </c>
      <c r="V44" s="310"/>
    </row>
    <row r="45" customHeight="1" spans="2:22">
      <c r="B45" s="262"/>
      <c r="C45" s="245" t="s">
        <v>956</v>
      </c>
      <c r="D45" s="246" t="s">
        <v>957</v>
      </c>
      <c r="E45" s="246" t="s">
        <v>38</v>
      </c>
      <c r="F45" s="247" t="s">
        <v>958</v>
      </c>
      <c r="G45" s="248" t="s">
        <v>959</v>
      </c>
      <c r="H45" s="249"/>
      <c r="I45" s="286"/>
      <c r="J45" s="287"/>
      <c r="K45" s="288"/>
      <c r="L45" s="288"/>
      <c r="M45" s="288"/>
      <c r="N45" s="288"/>
      <c r="O45" s="288"/>
      <c r="P45" s="288"/>
      <c r="Q45" s="307"/>
      <c r="R45" s="308">
        <f t="shared" si="5"/>
        <v>0</v>
      </c>
      <c r="S45" s="309"/>
      <c r="T45" s="309">
        <f t="shared" si="3"/>
        <v>0</v>
      </c>
      <c r="U45" s="288" t="str">
        <f t="shared" si="4"/>
        <v>-</v>
      </c>
      <c r="V45" s="310"/>
    </row>
    <row r="46" customHeight="1" spans="2:22">
      <c r="B46" s="262"/>
      <c r="C46" s="245" t="s">
        <v>960</v>
      </c>
      <c r="D46" s="246" t="s">
        <v>961</v>
      </c>
      <c r="E46" s="246" t="s">
        <v>153</v>
      </c>
      <c r="F46" s="247" t="s">
        <v>958</v>
      </c>
      <c r="G46" s="248" t="s">
        <v>962</v>
      </c>
      <c r="H46" s="249"/>
      <c r="I46" s="286"/>
      <c r="J46" s="287"/>
      <c r="K46" s="288"/>
      <c r="L46" s="288"/>
      <c r="M46" s="288"/>
      <c r="N46" s="288"/>
      <c r="O46" s="288"/>
      <c r="P46" s="288"/>
      <c r="Q46" s="307"/>
      <c r="R46" s="308">
        <f t="shared" si="5"/>
        <v>0</v>
      </c>
      <c r="S46" s="309"/>
      <c r="T46" s="309">
        <f t="shared" si="3"/>
        <v>0</v>
      </c>
      <c r="U46" s="288" t="str">
        <f t="shared" si="4"/>
        <v>-</v>
      </c>
      <c r="V46" s="310"/>
    </row>
    <row r="47" customHeight="1" spans="2:22">
      <c r="B47" s="262"/>
      <c r="C47" s="245" t="s">
        <v>963</v>
      </c>
      <c r="D47" s="246" t="s">
        <v>964</v>
      </c>
      <c r="E47" s="246" t="s">
        <v>911</v>
      </c>
      <c r="F47" s="247" t="s">
        <v>958</v>
      </c>
      <c r="G47" s="248" t="s">
        <v>965</v>
      </c>
      <c r="H47" s="249"/>
      <c r="I47" s="286"/>
      <c r="J47" s="287"/>
      <c r="K47" s="288"/>
      <c r="L47" s="288"/>
      <c r="M47" s="288"/>
      <c r="N47" s="288"/>
      <c r="O47" s="288"/>
      <c r="P47" s="288"/>
      <c r="Q47" s="307"/>
      <c r="R47" s="308">
        <f t="shared" si="5"/>
        <v>0</v>
      </c>
      <c r="S47" s="309"/>
      <c r="T47" s="309">
        <f t="shared" si="3"/>
        <v>0</v>
      </c>
      <c r="U47" s="288" t="str">
        <f t="shared" si="4"/>
        <v>-</v>
      </c>
      <c r="V47" s="310"/>
    </row>
    <row r="48" customHeight="1" spans="2:22">
      <c r="B48" s="262"/>
      <c r="C48" s="245" t="s">
        <v>966</v>
      </c>
      <c r="D48" s="246" t="s">
        <v>967</v>
      </c>
      <c r="E48" s="246" t="s">
        <v>24</v>
      </c>
      <c r="F48" s="247" t="s">
        <v>958</v>
      </c>
      <c r="G48" s="248" t="s">
        <v>968</v>
      </c>
      <c r="H48" s="249"/>
      <c r="I48" s="286"/>
      <c r="J48" s="287"/>
      <c r="K48" s="288"/>
      <c r="L48" s="288"/>
      <c r="M48" s="288"/>
      <c r="N48" s="288"/>
      <c r="O48" s="288"/>
      <c r="P48" s="288"/>
      <c r="Q48" s="307"/>
      <c r="R48" s="308">
        <f t="shared" si="5"/>
        <v>0</v>
      </c>
      <c r="S48" s="309"/>
      <c r="T48" s="309">
        <f t="shared" si="3"/>
        <v>0</v>
      </c>
      <c r="U48" s="288" t="str">
        <f t="shared" si="4"/>
        <v>-</v>
      </c>
      <c r="V48" s="310"/>
    </row>
    <row r="49" customHeight="1" spans="2:22">
      <c r="B49" s="263"/>
      <c r="C49" s="264" t="s">
        <v>969</v>
      </c>
      <c r="D49" s="265" t="s">
        <v>970</v>
      </c>
      <c r="E49" s="265" t="s">
        <v>31</v>
      </c>
      <c r="F49" s="266" t="s">
        <v>958</v>
      </c>
      <c r="G49" s="267" t="s">
        <v>971</v>
      </c>
      <c r="H49" s="268"/>
      <c r="I49" s="295"/>
      <c r="J49" s="296"/>
      <c r="K49" s="297"/>
      <c r="L49" s="297"/>
      <c r="M49" s="297"/>
      <c r="N49" s="297"/>
      <c r="O49" s="297"/>
      <c r="P49" s="297"/>
      <c r="Q49" s="319"/>
      <c r="R49" s="320">
        <f t="shared" si="5"/>
        <v>0</v>
      </c>
      <c r="S49" s="321"/>
      <c r="T49" s="321">
        <f t="shared" si="3"/>
        <v>0</v>
      </c>
      <c r="U49" s="297" t="str">
        <f t="shared" si="4"/>
        <v>-</v>
      </c>
      <c r="V49" s="322"/>
    </row>
    <row r="50" customHeight="1" spans="2:22">
      <c r="B50" s="256"/>
      <c r="C50" s="257" t="s">
        <v>972</v>
      </c>
      <c r="D50" s="258" t="s">
        <v>973</v>
      </c>
      <c r="E50" s="258" t="s">
        <v>145</v>
      </c>
      <c r="F50" s="259" t="s">
        <v>864</v>
      </c>
      <c r="G50" s="260" t="s">
        <v>974</v>
      </c>
      <c r="H50" s="261"/>
      <c r="I50" s="292"/>
      <c r="J50" s="293"/>
      <c r="K50" s="294"/>
      <c r="L50" s="294"/>
      <c r="M50" s="294"/>
      <c r="N50" s="294"/>
      <c r="O50" s="294"/>
      <c r="P50" s="294"/>
      <c r="Q50" s="315"/>
      <c r="R50" s="316">
        <f t="shared" si="5"/>
        <v>0</v>
      </c>
      <c r="S50" s="317"/>
      <c r="T50" s="317">
        <f t="shared" si="3"/>
        <v>0</v>
      </c>
      <c r="U50" s="294" t="str">
        <f t="shared" si="4"/>
        <v>-</v>
      </c>
      <c r="V50" s="318"/>
    </row>
    <row r="51" customHeight="1" spans="2:22">
      <c r="B51" s="262"/>
      <c r="C51" s="245" t="s">
        <v>975</v>
      </c>
      <c r="D51" s="246" t="s">
        <v>976</v>
      </c>
      <c r="E51" s="246" t="s">
        <v>145</v>
      </c>
      <c r="F51" s="272" t="s">
        <v>868</v>
      </c>
      <c r="G51" s="248" t="s">
        <v>977</v>
      </c>
      <c r="H51" s="249"/>
      <c r="I51" s="286"/>
      <c r="J51" s="287"/>
      <c r="K51" s="288"/>
      <c r="L51" s="288"/>
      <c r="M51" s="288"/>
      <c r="N51" s="288"/>
      <c r="O51" s="288"/>
      <c r="P51" s="288"/>
      <c r="Q51" s="307"/>
      <c r="R51" s="308">
        <f t="shared" si="5"/>
        <v>0</v>
      </c>
      <c r="S51" s="309"/>
      <c r="T51" s="309">
        <f t="shared" si="3"/>
        <v>0</v>
      </c>
      <c r="U51" s="288" t="str">
        <f t="shared" si="4"/>
        <v>-</v>
      </c>
      <c r="V51" s="310"/>
    </row>
    <row r="52" customHeight="1" spans="2:22">
      <c r="B52" s="262"/>
      <c r="C52" s="245" t="s">
        <v>978</v>
      </c>
      <c r="D52" s="246" t="s">
        <v>979</v>
      </c>
      <c r="E52" s="246" t="s">
        <v>145</v>
      </c>
      <c r="F52" s="272" t="s">
        <v>872</v>
      </c>
      <c r="G52" s="248" t="s">
        <v>980</v>
      </c>
      <c r="H52" s="249"/>
      <c r="I52" s="286"/>
      <c r="J52" s="287"/>
      <c r="K52" s="288"/>
      <c r="L52" s="288"/>
      <c r="M52" s="288"/>
      <c r="N52" s="288"/>
      <c r="O52" s="288"/>
      <c r="P52" s="288"/>
      <c r="Q52" s="307"/>
      <c r="R52" s="308">
        <f t="shared" si="5"/>
        <v>0</v>
      </c>
      <c r="S52" s="309"/>
      <c r="T52" s="309">
        <f t="shared" si="3"/>
        <v>0</v>
      </c>
      <c r="U52" s="288" t="str">
        <f t="shared" si="4"/>
        <v>-</v>
      </c>
      <c r="V52" s="310"/>
    </row>
    <row r="53" customHeight="1" spans="2:22">
      <c r="B53" s="263"/>
      <c r="C53" s="264" t="s">
        <v>981</v>
      </c>
      <c r="D53" s="265" t="s">
        <v>982</v>
      </c>
      <c r="E53" s="265" t="s">
        <v>983</v>
      </c>
      <c r="F53" s="266" t="s">
        <v>984</v>
      </c>
      <c r="G53" s="267" t="s">
        <v>985</v>
      </c>
      <c r="H53" s="268"/>
      <c r="I53" s="295"/>
      <c r="J53" s="296"/>
      <c r="K53" s="297"/>
      <c r="L53" s="297"/>
      <c r="M53" s="297"/>
      <c r="N53" s="297"/>
      <c r="O53" s="297"/>
      <c r="P53" s="297"/>
      <c r="Q53" s="319"/>
      <c r="R53" s="320">
        <f t="shared" si="5"/>
        <v>0</v>
      </c>
      <c r="S53" s="321"/>
      <c r="T53" s="321">
        <f t="shared" si="3"/>
        <v>0</v>
      </c>
      <c r="U53" s="297" t="str">
        <f t="shared" si="4"/>
        <v>-</v>
      </c>
      <c r="V53" s="322"/>
    </row>
    <row r="54" customHeight="1" spans="2:22">
      <c r="B54" s="275"/>
      <c r="C54" s="270" t="s">
        <v>986</v>
      </c>
      <c r="D54" s="271" t="s">
        <v>987</v>
      </c>
      <c r="E54" s="271"/>
      <c r="F54" s="272" t="s">
        <v>845</v>
      </c>
      <c r="G54" s="273" t="s">
        <v>988</v>
      </c>
      <c r="H54" s="274"/>
      <c r="I54" s="298"/>
      <c r="J54" s="299"/>
      <c r="K54" s="300"/>
      <c r="L54" s="300"/>
      <c r="M54" s="300"/>
      <c r="N54" s="300"/>
      <c r="O54" s="300"/>
      <c r="P54" s="300"/>
      <c r="Q54" s="323"/>
      <c r="R54" s="324">
        <f t="shared" si="5"/>
        <v>0</v>
      </c>
      <c r="S54" s="325"/>
      <c r="T54" s="325">
        <f t="shared" ref="T54:T111" si="6">R54+S54</f>
        <v>0</v>
      </c>
      <c r="U54" s="300" t="str">
        <f t="shared" ref="U54:U111" si="7">IF(Q54&gt;0,T54/Q54*7,"-")</f>
        <v>-</v>
      </c>
      <c r="V54" s="326"/>
    </row>
    <row r="55" customHeight="1" spans="2:22">
      <c r="B55" s="262"/>
      <c r="C55" s="245" t="s">
        <v>989</v>
      </c>
      <c r="D55" s="246" t="s">
        <v>990</v>
      </c>
      <c r="E55" s="246"/>
      <c r="F55" s="247" t="s">
        <v>885</v>
      </c>
      <c r="G55" s="248" t="s">
        <v>991</v>
      </c>
      <c r="H55" s="249"/>
      <c r="I55" s="286"/>
      <c r="J55" s="287"/>
      <c r="K55" s="288"/>
      <c r="L55" s="288"/>
      <c r="M55" s="288"/>
      <c r="N55" s="288"/>
      <c r="O55" s="288"/>
      <c r="P55" s="288"/>
      <c r="Q55" s="307"/>
      <c r="R55" s="308">
        <f t="shared" si="5"/>
        <v>0</v>
      </c>
      <c r="S55" s="309"/>
      <c r="T55" s="309">
        <f t="shared" si="6"/>
        <v>0</v>
      </c>
      <c r="U55" s="288" t="str">
        <f t="shared" si="7"/>
        <v>-</v>
      </c>
      <c r="V55" s="310"/>
    </row>
    <row r="56" customHeight="1" spans="2:22">
      <c r="B56" s="262"/>
      <c r="C56" s="245" t="s">
        <v>992</v>
      </c>
      <c r="D56" s="246" t="s">
        <v>993</v>
      </c>
      <c r="E56" s="246"/>
      <c r="F56" s="247" t="s">
        <v>895</v>
      </c>
      <c r="G56" s="248" t="s">
        <v>994</v>
      </c>
      <c r="H56" s="249"/>
      <c r="I56" s="286"/>
      <c r="J56" s="287"/>
      <c r="K56" s="288"/>
      <c r="L56" s="288"/>
      <c r="M56" s="288"/>
      <c r="N56" s="288"/>
      <c r="O56" s="288"/>
      <c r="P56" s="288"/>
      <c r="Q56" s="307"/>
      <c r="R56" s="308">
        <f t="shared" si="5"/>
        <v>0</v>
      </c>
      <c r="S56" s="309"/>
      <c r="T56" s="309">
        <f t="shared" si="6"/>
        <v>0</v>
      </c>
      <c r="U56" s="288" t="str">
        <f t="shared" si="7"/>
        <v>-</v>
      </c>
      <c r="V56" s="310"/>
    </row>
    <row r="57" customHeight="1" spans="2:22">
      <c r="B57" s="262"/>
      <c r="C57" s="245" t="s">
        <v>995</v>
      </c>
      <c r="D57" s="246" t="s">
        <v>996</v>
      </c>
      <c r="E57" s="246"/>
      <c r="F57" s="247" t="s">
        <v>857</v>
      </c>
      <c r="G57" s="248" t="s">
        <v>997</v>
      </c>
      <c r="H57" s="249"/>
      <c r="I57" s="286"/>
      <c r="J57" s="287"/>
      <c r="K57" s="288"/>
      <c r="L57" s="288"/>
      <c r="M57" s="288"/>
      <c r="N57" s="288"/>
      <c r="O57" s="288"/>
      <c r="P57" s="288"/>
      <c r="Q57" s="307"/>
      <c r="R57" s="308">
        <f t="shared" si="5"/>
        <v>0</v>
      </c>
      <c r="S57" s="309"/>
      <c r="T57" s="309">
        <f t="shared" si="6"/>
        <v>0</v>
      </c>
      <c r="U57" s="288" t="str">
        <f t="shared" si="7"/>
        <v>-</v>
      </c>
      <c r="V57" s="310"/>
    </row>
    <row r="58" customHeight="1" spans="2:22">
      <c r="B58" s="263"/>
      <c r="C58" s="264" t="s">
        <v>998</v>
      </c>
      <c r="D58" s="265" t="s">
        <v>999</v>
      </c>
      <c r="E58" s="265"/>
      <c r="F58" s="266" t="s">
        <v>885</v>
      </c>
      <c r="G58" s="267" t="s">
        <v>1000</v>
      </c>
      <c r="H58" s="268"/>
      <c r="I58" s="295"/>
      <c r="J58" s="296"/>
      <c r="K58" s="297"/>
      <c r="L58" s="297"/>
      <c r="M58" s="297"/>
      <c r="N58" s="297"/>
      <c r="O58" s="297"/>
      <c r="P58" s="297"/>
      <c r="Q58" s="319"/>
      <c r="R58" s="320">
        <f t="shared" si="5"/>
        <v>0</v>
      </c>
      <c r="S58" s="321"/>
      <c r="T58" s="321">
        <f t="shared" si="6"/>
        <v>0</v>
      </c>
      <c r="U58" s="297" t="str">
        <f t="shared" si="7"/>
        <v>-</v>
      </c>
      <c r="V58" s="322"/>
    </row>
    <row r="59" customHeight="1" spans="2:22">
      <c r="B59" s="276"/>
      <c r="C59" s="277" t="s">
        <v>1001</v>
      </c>
      <c r="D59" s="278" t="s">
        <v>1002</v>
      </c>
      <c r="E59" s="278"/>
      <c r="F59" s="279" t="s">
        <v>1003</v>
      </c>
      <c r="G59" s="280" t="s">
        <v>1004</v>
      </c>
      <c r="H59" s="281"/>
      <c r="I59" s="301"/>
      <c r="J59" s="302"/>
      <c r="K59" s="303"/>
      <c r="L59" s="303"/>
      <c r="M59" s="303"/>
      <c r="N59" s="303"/>
      <c r="O59" s="303"/>
      <c r="P59" s="303"/>
      <c r="Q59" s="327"/>
      <c r="R59" s="328">
        <f t="shared" si="5"/>
        <v>0</v>
      </c>
      <c r="S59" s="329"/>
      <c r="T59" s="329">
        <f t="shared" si="6"/>
        <v>0</v>
      </c>
      <c r="U59" s="303" t="str">
        <f t="shared" si="7"/>
        <v>-</v>
      </c>
      <c r="V59" s="330"/>
    </row>
    <row r="60" customHeight="1" spans="2:22">
      <c r="B60" s="256"/>
      <c r="C60" s="257" t="s">
        <v>1005</v>
      </c>
      <c r="D60" s="258" t="s">
        <v>1006</v>
      </c>
      <c r="E60" s="258"/>
      <c r="F60" s="259" t="s">
        <v>1007</v>
      </c>
      <c r="G60" s="260" t="s">
        <v>1008</v>
      </c>
      <c r="H60" s="261"/>
      <c r="I60" s="292"/>
      <c r="J60" s="293"/>
      <c r="K60" s="294"/>
      <c r="L60" s="294"/>
      <c r="M60" s="294"/>
      <c r="N60" s="294"/>
      <c r="O60" s="294"/>
      <c r="P60" s="294"/>
      <c r="Q60" s="315"/>
      <c r="R60" s="316">
        <f t="shared" si="5"/>
        <v>0</v>
      </c>
      <c r="S60" s="317"/>
      <c r="T60" s="317">
        <f t="shared" si="6"/>
        <v>0</v>
      </c>
      <c r="U60" s="294" t="str">
        <f t="shared" si="7"/>
        <v>-</v>
      </c>
      <c r="V60" s="318"/>
    </row>
    <row r="61" customHeight="1" spans="2:22">
      <c r="B61" s="262"/>
      <c r="C61" s="245" t="s">
        <v>1009</v>
      </c>
      <c r="D61" s="246" t="s">
        <v>1010</v>
      </c>
      <c r="E61" s="246"/>
      <c r="F61" s="247" t="s">
        <v>942</v>
      </c>
      <c r="G61" s="248" t="s">
        <v>1011</v>
      </c>
      <c r="H61" s="249"/>
      <c r="I61" s="286"/>
      <c r="J61" s="287"/>
      <c r="K61" s="288"/>
      <c r="L61" s="288"/>
      <c r="M61" s="288"/>
      <c r="N61" s="288"/>
      <c r="O61" s="288"/>
      <c r="P61" s="288"/>
      <c r="Q61" s="307"/>
      <c r="R61" s="308">
        <f t="shared" si="5"/>
        <v>0</v>
      </c>
      <c r="S61" s="309"/>
      <c r="T61" s="309">
        <f t="shared" si="6"/>
        <v>0</v>
      </c>
      <c r="U61" s="288" t="str">
        <f t="shared" si="7"/>
        <v>-</v>
      </c>
      <c r="V61" s="310"/>
    </row>
    <row r="62" customHeight="1" spans="2:22">
      <c r="B62" s="262"/>
      <c r="C62" s="245" t="s">
        <v>1012</v>
      </c>
      <c r="D62" s="246" t="s">
        <v>1013</v>
      </c>
      <c r="E62" s="246"/>
      <c r="F62" s="247" t="s">
        <v>958</v>
      </c>
      <c r="G62" s="248" t="s">
        <v>1014</v>
      </c>
      <c r="H62" s="249"/>
      <c r="I62" s="286"/>
      <c r="J62" s="287"/>
      <c r="K62" s="288"/>
      <c r="L62" s="288"/>
      <c r="M62" s="288"/>
      <c r="N62" s="288"/>
      <c r="O62" s="288"/>
      <c r="P62" s="288"/>
      <c r="Q62" s="307"/>
      <c r="R62" s="308">
        <f t="shared" si="5"/>
        <v>0</v>
      </c>
      <c r="S62" s="309"/>
      <c r="T62" s="309">
        <f t="shared" si="6"/>
        <v>0</v>
      </c>
      <c r="U62" s="288" t="str">
        <f t="shared" si="7"/>
        <v>-</v>
      </c>
      <c r="V62" s="310"/>
    </row>
    <row r="63" customHeight="1" spans="2:22">
      <c r="B63" s="262"/>
      <c r="C63" s="245" t="s">
        <v>1015</v>
      </c>
      <c r="D63" s="246" t="s">
        <v>1016</v>
      </c>
      <c r="E63" s="246"/>
      <c r="F63" s="247" t="s">
        <v>1017</v>
      </c>
      <c r="G63" s="248" t="s">
        <v>1018</v>
      </c>
      <c r="H63" s="249"/>
      <c r="I63" s="286"/>
      <c r="J63" s="287"/>
      <c r="K63" s="288"/>
      <c r="L63" s="288"/>
      <c r="M63" s="288"/>
      <c r="N63" s="288"/>
      <c r="O63" s="288"/>
      <c r="P63" s="288"/>
      <c r="Q63" s="307"/>
      <c r="R63" s="308">
        <f t="shared" si="5"/>
        <v>0</v>
      </c>
      <c r="S63" s="309"/>
      <c r="T63" s="309">
        <f t="shared" si="6"/>
        <v>0</v>
      </c>
      <c r="U63" s="288" t="str">
        <f t="shared" si="7"/>
        <v>-</v>
      </c>
      <c r="V63" s="310"/>
    </row>
    <row r="64" customHeight="1" spans="2:22">
      <c r="B64" s="262"/>
      <c r="C64" s="245" t="s">
        <v>1019</v>
      </c>
      <c r="D64" s="246" t="s">
        <v>1020</v>
      </c>
      <c r="E64" s="246"/>
      <c r="F64" s="247" t="s">
        <v>1021</v>
      </c>
      <c r="G64" s="248" t="s">
        <v>1022</v>
      </c>
      <c r="H64" s="249"/>
      <c r="I64" s="286"/>
      <c r="J64" s="287"/>
      <c r="K64" s="288"/>
      <c r="L64" s="288"/>
      <c r="M64" s="288"/>
      <c r="N64" s="288"/>
      <c r="O64" s="288"/>
      <c r="P64" s="288"/>
      <c r="Q64" s="307"/>
      <c r="R64" s="308">
        <f t="shared" si="5"/>
        <v>0</v>
      </c>
      <c r="S64" s="309"/>
      <c r="T64" s="309">
        <f t="shared" si="6"/>
        <v>0</v>
      </c>
      <c r="U64" s="288" t="str">
        <f t="shared" si="7"/>
        <v>-</v>
      </c>
      <c r="V64" s="310"/>
    </row>
    <row r="65" customHeight="1" spans="2:22">
      <c r="B65" s="263"/>
      <c r="C65" s="264" t="s">
        <v>1023</v>
      </c>
      <c r="D65" s="265" t="s">
        <v>1024</v>
      </c>
      <c r="E65" s="265"/>
      <c r="F65" s="266" t="s">
        <v>1025</v>
      </c>
      <c r="G65" s="267" t="s">
        <v>1026</v>
      </c>
      <c r="H65" s="268"/>
      <c r="I65" s="295"/>
      <c r="J65" s="296"/>
      <c r="K65" s="297"/>
      <c r="L65" s="297"/>
      <c r="M65" s="297"/>
      <c r="N65" s="297"/>
      <c r="O65" s="297"/>
      <c r="P65" s="297"/>
      <c r="Q65" s="319"/>
      <c r="R65" s="320">
        <f t="shared" si="5"/>
        <v>0</v>
      </c>
      <c r="S65" s="321"/>
      <c r="T65" s="321">
        <f t="shared" si="6"/>
        <v>0</v>
      </c>
      <c r="U65" s="297" t="str">
        <f t="shared" si="7"/>
        <v>-</v>
      </c>
      <c r="V65" s="322"/>
    </row>
    <row r="66" customHeight="1" spans="2:22">
      <c r="B66" s="256"/>
      <c r="C66" s="257" t="s">
        <v>1027</v>
      </c>
      <c r="D66" s="258" t="s">
        <v>1028</v>
      </c>
      <c r="E66" s="258"/>
      <c r="F66" s="259" t="s">
        <v>1029</v>
      </c>
      <c r="G66" s="260" t="s">
        <v>1030</v>
      </c>
      <c r="H66" s="261"/>
      <c r="I66" s="292"/>
      <c r="J66" s="293"/>
      <c r="K66" s="294"/>
      <c r="L66" s="294"/>
      <c r="M66" s="294"/>
      <c r="N66" s="294"/>
      <c r="O66" s="294"/>
      <c r="P66" s="294"/>
      <c r="Q66" s="315"/>
      <c r="R66" s="316">
        <f t="shared" si="5"/>
        <v>0</v>
      </c>
      <c r="S66" s="317"/>
      <c r="T66" s="317">
        <f t="shared" si="6"/>
        <v>0</v>
      </c>
      <c r="U66" s="294" t="str">
        <f t="shared" si="7"/>
        <v>-</v>
      </c>
      <c r="V66" s="318"/>
    </row>
    <row r="67" customHeight="1" spans="2:22">
      <c r="B67" s="262"/>
      <c r="C67" s="245" t="s">
        <v>1031</v>
      </c>
      <c r="D67" s="246" t="s">
        <v>1032</v>
      </c>
      <c r="E67" s="246"/>
      <c r="F67" s="247" t="s">
        <v>1033</v>
      </c>
      <c r="G67" s="248" t="s">
        <v>1034</v>
      </c>
      <c r="H67" s="249"/>
      <c r="I67" s="286"/>
      <c r="J67" s="287"/>
      <c r="K67" s="288"/>
      <c r="L67" s="288"/>
      <c r="M67" s="288"/>
      <c r="N67" s="288"/>
      <c r="O67" s="288"/>
      <c r="P67" s="288"/>
      <c r="Q67" s="307"/>
      <c r="R67" s="308">
        <f t="shared" si="5"/>
        <v>0</v>
      </c>
      <c r="S67" s="309"/>
      <c r="T67" s="309">
        <f t="shared" si="6"/>
        <v>0</v>
      </c>
      <c r="U67" s="288" t="str">
        <f t="shared" si="7"/>
        <v>-</v>
      </c>
      <c r="V67" s="310"/>
    </row>
    <row r="68" customHeight="1" spans="2:22">
      <c r="B68" s="262"/>
      <c r="C68" s="245" t="s">
        <v>1035</v>
      </c>
      <c r="D68" s="246" t="s">
        <v>1036</v>
      </c>
      <c r="E68" s="246"/>
      <c r="F68" s="247" t="s">
        <v>1037</v>
      </c>
      <c r="G68" s="248" t="s">
        <v>1038</v>
      </c>
      <c r="H68" s="249"/>
      <c r="I68" s="286"/>
      <c r="J68" s="287"/>
      <c r="K68" s="288"/>
      <c r="L68" s="288"/>
      <c r="M68" s="288"/>
      <c r="N68" s="288"/>
      <c r="O68" s="288"/>
      <c r="P68" s="288"/>
      <c r="Q68" s="307"/>
      <c r="R68" s="308">
        <f t="shared" ref="R68:R99" si="8">IF($A$1="补货",IF(V68="FBA",I68,J68)+K68+L68,IF(V68="FBA",I68,J68))</f>
        <v>0</v>
      </c>
      <c r="S68" s="309"/>
      <c r="T68" s="309">
        <f t="shared" si="6"/>
        <v>0</v>
      </c>
      <c r="U68" s="288" t="str">
        <f t="shared" si="7"/>
        <v>-</v>
      </c>
      <c r="V68" s="310"/>
    </row>
    <row r="69" customHeight="1" spans="2:22">
      <c r="B69" s="262"/>
      <c r="C69" s="245" t="s">
        <v>1039</v>
      </c>
      <c r="D69" s="246" t="s">
        <v>1040</v>
      </c>
      <c r="E69" s="246"/>
      <c r="F69" s="247" t="s">
        <v>1041</v>
      </c>
      <c r="G69" s="248" t="s">
        <v>1042</v>
      </c>
      <c r="H69" s="249"/>
      <c r="I69" s="286"/>
      <c r="J69" s="287"/>
      <c r="K69" s="288"/>
      <c r="L69" s="288"/>
      <c r="M69" s="288"/>
      <c r="N69" s="288"/>
      <c r="O69" s="288"/>
      <c r="P69" s="288"/>
      <c r="Q69" s="307"/>
      <c r="R69" s="308">
        <f t="shared" si="8"/>
        <v>0</v>
      </c>
      <c r="S69" s="309"/>
      <c r="T69" s="309">
        <f t="shared" si="6"/>
        <v>0</v>
      </c>
      <c r="U69" s="288" t="str">
        <f t="shared" si="7"/>
        <v>-</v>
      </c>
      <c r="V69" s="310"/>
    </row>
    <row r="70" customHeight="1" spans="2:22">
      <c r="B70" s="262"/>
      <c r="C70" s="245" t="s">
        <v>1043</v>
      </c>
      <c r="D70" s="246" t="s">
        <v>1044</v>
      </c>
      <c r="E70" s="246"/>
      <c r="F70" s="247" t="s">
        <v>1045</v>
      </c>
      <c r="G70" s="248" t="s">
        <v>1046</v>
      </c>
      <c r="H70" s="249"/>
      <c r="I70" s="286"/>
      <c r="J70" s="287"/>
      <c r="K70" s="288"/>
      <c r="L70" s="288"/>
      <c r="M70" s="288"/>
      <c r="N70" s="288"/>
      <c r="O70" s="288"/>
      <c r="P70" s="288"/>
      <c r="Q70" s="307"/>
      <c r="R70" s="308">
        <f t="shared" si="8"/>
        <v>0</v>
      </c>
      <c r="S70" s="309"/>
      <c r="T70" s="309">
        <f t="shared" si="6"/>
        <v>0</v>
      </c>
      <c r="U70" s="288" t="str">
        <f t="shared" si="7"/>
        <v>-</v>
      </c>
      <c r="V70" s="310"/>
    </row>
    <row r="71" customHeight="1" spans="2:22">
      <c r="B71" s="263"/>
      <c r="C71" s="264" t="s">
        <v>1047</v>
      </c>
      <c r="D71" s="265" t="s">
        <v>1048</v>
      </c>
      <c r="E71" s="265"/>
      <c r="F71" s="266" t="s">
        <v>1049</v>
      </c>
      <c r="G71" s="267" t="s">
        <v>1050</v>
      </c>
      <c r="H71" s="268"/>
      <c r="I71" s="295"/>
      <c r="J71" s="296"/>
      <c r="K71" s="297"/>
      <c r="L71" s="297"/>
      <c r="M71" s="297"/>
      <c r="N71" s="297"/>
      <c r="O71" s="297"/>
      <c r="P71" s="297"/>
      <c r="Q71" s="319"/>
      <c r="R71" s="320">
        <f t="shared" si="8"/>
        <v>0</v>
      </c>
      <c r="S71" s="321"/>
      <c r="T71" s="321">
        <f t="shared" si="6"/>
        <v>0</v>
      </c>
      <c r="U71" s="297" t="str">
        <f t="shared" si="7"/>
        <v>-</v>
      </c>
      <c r="V71" s="322"/>
    </row>
    <row r="72" customHeight="1" spans="2:22">
      <c r="B72" s="256"/>
      <c r="C72" s="257" t="s">
        <v>1051</v>
      </c>
      <c r="D72" s="258" t="s">
        <v>1052</v>
      </c>
      <c r="E72" s="258" t="s">
        <v>323</v>
      </c>
      <c r="F72" s="259" t="s">
        <v>853</v>
      </c>
      <c r="G72" s="260" t="s">
        <v>1053</v>
      </c>
      <c r="H72" s="261"/>
      <c r="I72" s="292"/>
      <c r="J72" s="293"/>
      <c r="K72" s="294"/>
      <c r="L72" s="294"/>
      <c r="M72" s="294"/>
      <c r="N72" s="294"/>
      <c r="O72" s="294"/>
      <c r="P72" s="294"/>
      <c r="Q72" s="315"/>
      <c r="R72" s="316">
        <f t="shared" si="8"/>
        <v>0</v>
      </c>
      <c r="S72" s="317"/>
      <c r="T72" s="317">
        <f t="shared" si="6"/>
        <v>0</v>
      </c>
      <c r="U72" s="294" t="str">
        <f t="shared" si="7"/>
        <v>-</v>
      </c>
      <c r="V72" s="318"/>
    </row>
    <row r="73" customHeight="1" spans="2:22">
      <c r="B73" s="262"/>
      <c r="C73" s="245" t="s">
        <v>1054</v>
      </c>
      <c r="D73" s="246" t="s">
        <v>1055</v>
      </c>
      <c r="E73" s="246" t="s">
        <v>145</v>
      </c>
      <c r="F73" s="247" t="s">
        <v>853</v>
      </c>
      <c r="G73" s="248" t="s">
        <v>1056</v>
      </c>
      <c r="H73" s="249"/>
      <c r="I73" s="286"/>
      <c r="J73" s="287"/>
      <c r="K73" s="288"/>
      <c r="L73" s="288"/>
      <c r="M73" s="288"/>
      <c r="N73" s="288"/>
      <c r="O73" s="288"/>
      <c r="P73" s="288"/>
      <c r="Q73" s="307"/>
      <c r="R73" s="308">
        <f t="shared" si="8"/>
        <v>0</v>
      </c>
      <c r="S73" s="309"/>
      <c r="T73" s="309">
        <f t="shared" si="6"/>
        <v>0</v>
      </c>
      <c r="U73" s="288" t="str">
        <f t="shared" si="7"/>
        <v>-</v>
      </c>
      <c r="V73" s="310"/>
    </row>
    <row r="74" customHeight="1" spans="2:22">
      <c r="B74" s="262"/>
      <c r="C74" s="245" t="s">
        <v>1057</v>
      </c>
      <c r="D74" s="246" t="s">
        <v>1058</v>
      </c>
      <c r="E74" s="246" t="s">
        <v>323</v>
      </c>
      <c r="F74" s="247" t="s">
        <v>895</v>
      </c>
      <c r="G74" s="248" t="s">
        <v>1059</v>
      </c>
      <c r="H74" s="249"/>
      <c r="I74" s="286"/>
      <c r="J74" s="287"/>
      <c r="K74" s="288"/>
      <c r="L74" s="288"/>
      <c r="M74" s="288"/>
      <c r="N74" s="288"/>
      <c r="O74" s="288"/>
      <c r="P74" s="288"/>
      <c r="Q74" s="307"/>
      <c r="R74" s="308">
        <f t="shared" si="8"/>
        <v>0</v>
      </c>
      <c r="S74" s="309"/>
      <c r="T74" s="309">
        <f t="shared" si="6"/>
        <v>0</v>
      </c>
      <c r="U74" s="288" t="str">
        <f t="shared" si="7"/>
        <v>-</v>
      </c>
      <c r="V74" s="310"/>
    </row>
    <row r="75" customHeight="1" spans="2:22">
      <c r="B75" s="262"/>
      <c r="C75" s="245" t="s">
        <v>1060</v>
      </c>
      <c r="D75" s="246" t="s">
        <v>1061</v>
      </c>
      <c r="E75" s="246" t="s">
        <v>145</v>
      </c>
      <c r="F75" s="247" t="s">
        <v>895</v>
      </c>
      <c r="G75" s="248" t="s">
        <v>1062</v>
      </c>
      <c r="H75" s="249"/>
      <c r="I75" s="286"/>
      <c r="J75" s="287"/>
      <c r="K75" s="288"/>
      <c r="L75" s="288"/>
      <c r="M75" s="288"/>
      <c r="N75" s="288"/>
      <c r="O75" s="288"/>
      <c r="P75" s="288"/>
      <c r="Q75" s="307"/>
      <c r="R75" s="308">
        <f t="shared" si="8"/>
        <v>0</v>
      </c>
      <c r="S75" s="309"/>
      <c r="T75" s="309">
        <f t="shared" si="6"/>
        <v>0</v>
      </c>
      <c r="U75" s="288" t="str">
        <f t="shared" si="7"/>
        <v>-</v>
      </c>
      <c r="V75" s="310"/>
    </row>
    <row r="76" customHeight="1" spans="2:22">
      <c r="B76" s="262"/>
      <c r="C76" s="245" t="s">
        <v>1063</v>
      </c>
      <c r="D76" s="246" t="s">
        <v>1064</v>
      </c>
      <c r="E76" s="246" t="s">
        <v>323</v>
      </c>
      <c r="F76" s="247" t="s">
        <v>857</v>
      </c>
      <c r="G76" s="248" t="s">
        <v>1065</v>
      </c>
      <c r="H76" s="249"/>
      <c r="I76" s="286"/>
      <c r="J76" s="287"/>
      <c r="K76" s="288"/>
      <c r="L76" s="288"/>
      <c r="M76" s="288"/>
      <c r="N76" s="288"/>
      <c r="O76" s="288"/>
      <c r="P76" s="288"/>
      <c r="Q76" s="307"/>
      <c r="R76" s="308">
        <f t="shared" si="8"/>
        <v>0</v>
      </c>
      <c r="S76" s="309"/>
      <c r="T76" s="309">
        <f t="shared" si="6"/>
        <v>0</v>
      </c>
      <c r="U76" s="288" t="str">
        <f t="shared" si="7"/>
        <v>-</v>
      </c>
      <c r="V76" s="310"/>
    </row>
    <row r="77" customHeight="1" spans="2:22">
      <c r="B77" s="262"/>
      <c r="C77" s="245" t="s">
        <v>1066</v>
      </c>
      <c r="D77" s="246" t="s">
        <v>1067</v>
      </c>
      <c r="E77" s="246" t="s">
        <v>145</v>
      </c>
      <c r="F77" s="247" t="s">
        <v>857</v>
      </c>
      <c r="G77" s="248" t="s">
        <v>1068</v>
      </c>
      <c r="H77" s="249"/>
      <c r="I77" s="286"/>
      <c r="J77" s="287"/>
      <c r="K77" s="288"/>
      <c r="L77" s="288"/>
      <c r="M77" s="288"/>
      <c r="N77" s="288"/>
      <c r="O77" s="288"/>
      <c r="P77" s="288"/>
      <c r="Q77" s="307"/>
      <c r="R77" s="308">
        <f t="shared" si="8"/>
        <v>0</v>
      </c>
      <c r="S77" s="309"/>
      <c r="T77" s="309">
        <f t="shared" si="6"/>
        <v>0</v>
      </c>
      <c r="U77" s="288" t="str">
        <f t="shared" si="7"/>
        <v>-</v>
      </c>
      <c r="V77" s="310"/>
    </row>
    <row r="78" customHeight="1" spans="2:22">
      <c r="B78" s="262"/>
      <c r="C78" s="245" t="s">
        <v>1069</v>
      </c>
      <c r="D78" s="246" t="s">
        <v>1070</v>
      </c>
      <c r="E78" s="246" t="s">
        <v>323</v>
      </c>
      <c r="F78" s="247" t="s">
        <v>885</v>
      </c>
      <c r="G78" s="248" t="s">
        <v>1071</v>
      </c>
      <c r="H78" s="249"/>
      <c r="I78" s="286"/>
      <c r="J78" s="287"/>
      <c r="K78" s="288"/>
      <c r="L78" s="288"/>
      <c r="M78" s="288"/>
      <c r="N78" s="288"/>
      <c r="O78" s="288"/>
      <c r="P78" s="288"/>
      <c r="Q78" s="307"/>
      <c r="R78" s="308">
        <f t="shared" si="8"/>
        <v>0</v>
      </c>
      <c r="S78" s="309"/>
      <c r="T78" s="309">
        <f t="shared" si="6"/>
        <v>0</v>
      </c>
      <c r="U78" s="288" t="str">
        <f t="shared" si="7"/>
        <v>-</v>
      </c>
      <c r="V78" s="310"/>
    </row>
    <row r="79" customHeight="1" spans="2:22">
      <c r="B79" s="263"/>
      <c r="C79" s="264" t="s">
        <v>1072</v>
      </c>
      <c r="D79" s="265" t="s">
        <v>1073</v>
      </c>
      <c r="E79" s="265" t="s">
        <v>145</v>
      </c>
      <c r="F79" s="266" t="s">
        <v>885</v>
      </c>
      <c r="G79" s="267" t="s">
        <v>1074</v>
      </c>
      <c r="H79" s="268"/>
      <c r="I79" s="295"/>
      <c r="J79" s="296"/>
      <c r="K79" s="297"/>
      <c r="L79" s="297"/>
      <c r="M79" s="297"/>
      <c r="N79" s="297"/>
      <c r="O79" s="297"/>
      <c r="P79" s="297"/>
      <c r="Q79" s="319"/>
      <c r="R79" s="320">
        <f t="shared" si="8"/>
        <v>0</v>
      </c>
      <c r="S79" s="321"/>
      <c r="T79" s="321">
        <f t="shared" si="6"/>
        <v>0</v>
      </c>
      <c r="U79" s="297" t="str">
        <f t="shared" si="7"/>
        <v>-</v>
      </c>
      <c r="V79" s="322"/>
    </row>
    <row r="80" customHeight="1" spans="2:22">
      <c r="B80" s="256"/>
      <c r="C80" s="257" t="s">
        <v>1075</v>
      </c>
      <c r="D80" s="258" t="s">
        <v>1076</v>
      </c>
      <c r="E80" s="258" t="s">
        <v>24</v>
      </c>
      <c r="F80" s="259"/>
      <c r="G80" s="260" t="s">
        <v>1077</v>
      </c>
      <c r="H80" s="261"/>
      <c r="I80" s="292"/>
      <c r="J80" s="293"/>
      <c r="K80" s="294"/>
      <c r="L80" s="294"/>
      <c r="M80" s="294"/>
      <c r="N80" s="294"/>
      <c r="O80" s="294"/>
      <c r="P80" s="294"/>
      <c r="Q80" s="315"/>
      <c r="R80" s="316">
        <f t="shared" si="8"/>
        <v>0</v>
      </c>
      <c r="S80" s="317"/>
      <c r="T80" s="317">
        <f t="shared" si="6"/>
        <v>0</v>
      </c>
      <c r="U80" s="294" t="str">
        <f t="shared" si="7"/>
        <v>-</v>
      </c>
      <c r="V80" s="318"/>
    </row>
    <row r="81" customHeight="1" spans="2:22">
      <c r="B81" s="262"/>
      <c r="C81" s="245" t="s">
        <v>1078</v>
      </c>
      <c r="D81" s="246" t="s">
        <v>1079</v>
      </c>
      <c r="E81" s="246" t="s">
        <v>145</v>
      </c>
      <c r="F81" s="247"/>
      <c r="G81" s="248" t="s">
        <v>1080</v>
      </c>
      <c r="H81" s="249"/>
      <c r="I81" s="286"/>
      <c r="J81" s="287"/>
      <c r="K81" s="288"/>
      <c r="L81" s="288"/>
      <c r="M81" s="288"/>
      <c r="N81" s="288"/>
      <c r="O81" s="288"/>
      <c r="P81" s="288"/>
      <c r="Q81" s="307"/>
      <c r="R81" s="308">
        <f t="shared" si="8"/>
        <v>0</v>
      </c>
      <c r="S81" s="309"/>
      <c r="T81" s="309">
        <f t="shared" si="6"/>
        <v>0</v>
      </c>
      <c r="U81" s="288" t="str">
        <f t="shared" si="7"/>
        <v>-</v>
      </c>
      <c r="V81" s="310"/>
    </row>
    <row r="82" customHeight="1" spans="2:22">
      <c r="B82" s="262"/>
      <c r="C82" s="245" t="s">
        <v>1081</v>
      </c>
      <c r="D82" s="246" t="s">
        <v>1082</v>
      </c>
      <c r="E82" s="246" t="s">
        <v>31</v>
      </c>
      <c r="F82" s="247"/>
      <c r="G82" s="248" t="s">
        <v>1083</v>
      </c>
      <c r="H82" s="249"/>
      <c r="I82" s="286"/>
      <c r="J82" s="287"/>
      <c r="K82" s="288"/>
      <c r="L82" s="288"/>
      <c r="M82" s="288"/>
      <c r="N82" s="288"/>
      <c r="O82" s="288"/>
      <c r="P82" s="288"/>
      <c r="Q82" s="307"/>
      <c r="R82" s="308">
        <f t="shared" si="8"/>
        <v>0</v>
      </c>
      <c r="S82" s="309"/>
      <c r="T82" s="309">
        <f t="shared" si="6"/>
        <v>0</v>
      </c>
      <c r="U82" s="288" t="str">
        <f t="shared" si="7"/>
        <v>-</v>
      </c>
      <c r="V82" s="310"/>
    </row>
    <row r="83" customHeight="1" spans="2:22">
      <c r="B83" s="262"/>
      <c r="C83" s="245" t="s">
        <v>1084</v>
      </c>
      <c r="D83" s="246" t="s">
        <v>1085</v>
      </c>
      <c r="E83" s="246" t="s">
        <v>24</v>
      </c>
      <c r="F83" s="247"/>
      <c r="G83" s="248" t="s">
        <v>1086</v>
      </c>
      <c r="H83" s="249"/>
      <c r="I83" s="286"/>
      <c r="J83" s="287"/>
      <c r="K83" s="288"/>
      <c r="L83" s="288"/>
      <c r="M83" s="288"/>
      <c r="N83" s="288"/>
      <c r="O83" s="288"/>
      <c r="P83" s="288"/>
      <c r="Q83" s="307"/>
      <c r="R83" s="308">
        <f t="shared" si="8"/>
        <v>0</v>
      </c>
      <c r="S83" s="309"/>
      <c r="T83" s="309">
        <f t="shared" si="6"/>
        <v>0</v>
      </c>
      <c r="U83" s="288" t="str">
        <f t="shared" si="7"/>
        <v>-</v>
      </c>
      <c r="V83" s="310"/>
    </row>
    <row r="84" customHeight="1" spans="2:22">
      <c r="B84" s="262"/>
      <c r="C84" s="245" t="s">
        <v>1087</v>
      </c>
      <c r="D84" s="246" t="s">
        <v>1088</v>
      </c>
      <c r="E84" s="246" t="s">
        <v>31</v>
      </c>
      <c r="F84" s="247"/>
      <c r="G84" s="248" t="s">
        <v>1089</v>
      </c>
      <c r="H84" s="249"/>
      <c r="I84" s="286"/>
      <c r="J84" s="287"/>
      <c r="K84" s="288"/>
      <c r="L84" s="288"/>
      <c r="M84" s="288"/>
      <c r="N84" s="288"/>
      <c r="O84" s="288"/>
      <c r="P84" s="288"/>
      <c r="Q84" s="307"/>
      <c r="R84" s="308">
        <f t="shared" si="8"/>
        <v>0</v>
      </c>
      <c r="S84" s="309"/>
      <c r="T84" s="309">
        <f t="shared" si="6"/>
        <v>0</v>
      </c>
      <c r="U84" s="288" t="str">
        <f t="shared" si="7"/>
        <v>-</v>
      </c>
      <c r="V84" s="310"/>
    </row>
    <row r="85" customHeight="1" spans="2:22">
      <c r="B85" s="262"/>
      <c r="C85" s="245" t="s">
        <v>1090</v>
      </c>
      <c r="D85" s="246" t="s">
        <v>1091</v>
      </c>
      <c r="E85" s="246" t="s">
        <v>983</v>
      </c>
      <c r="F85" s="247"/>
      <c r="G85" s="248" t="s">
        <v>1092</v>
      </c>
      <c r="H85" s="249"/>
      <c r="I85" s="286"/>
      <c r="J85" s="287"/>
      <c r="K85" s="288"/>
      <c r="L85" s="288"/>
      <c r="M85" s="288"/>
      <c r="N85" s="288"/>
      <c r="O85" s="288"/>
      <c r="P85" s="288"/>
      <c r="Q85" s="307"/>
      <c r="R85" s="308">
        <f t="shared" si="8"/>
        <v>0</v>
      </c>
      <c r="S85" s="309"/>
      <c r="T85" s="309">
        <f t="shared" si="6"/>
        <v>0</v>
      </c>
      <c r="U85" s="288" t="str">
        <f t="shared" si="7"/>
        <v>-</v>
      </c>
      <c r="V85" s="310"/>
    </row>
    <row r="86" customHeight="1" spans="2:22">
      <c r="B86" s="262"/>
      <c r="C86" s="245" t="s">
        <v>1093</v>
      </c>
      <c r="D86" s="246" t="s">
        <v>1094</v>
      </c>
      <c r="E86" s="246" t="s">
        <v>831</v>
      </c>
      <c r="F86" s="247"/>
      <c r="G86" s="248" t="s">
        <v>1095</v>
      </c>
      <c r="H86" s="249"/>
      <c r="I86" s="286"/>
      <c r="J86" s="287"/>
      <c r="K86" s="288"/>
      <c r="L86" s="288"/>
      <c r="M86" s="288"/>
      <c r="N86" s="288"/>
      <c r="O86" s="288"/>
      <c r="P86" s="288"/>
      <c r="Q86" s="307"/>
      <c r="R86" s="308">
        <f t="shared" si="8"/>
        <v>0</v>
      </c>
      <c r="S86" s="309"/>
      <c r="T86" s="309">
        <f t="shared" si="6"/>
        <v>0</v>
      </c>
      <c r="U86" s="288" t="str">
        <f t="shared" si="7"/>
        <v>-</v>
      </c>
      <c r="V86" s="310"/>
    </row>
    <row r="87" customHeight="1" spans="2:22">
      <c r="B87" s="262"/>
      <c r="C87" s="245" t="s">
        <v>1096</v>
      </c>
      <c r="D87" s="246" t="s">
        <v>1097</v>
      </c>
      <c r="E87" s="246" t="s">
        <v>153</v>
      </c>
      <c r="F87" s="247"/>
      <c r="G87" s="248" t="s">
        <v>1098</v>
      </c>
      <c r="H87" s="249"/>
      <c r="I87" s="286"/>
      <c r="J87" s="287"/>
      <c r="K87" s="288"/>
      <c r="L87" s="288"/>
      <c r="M87" s="288"/>
      <c r="N87" s="288"/>
      <c r="O87" s="288"/>
      <c r="P87" s="288"/>
      <c r="Q87" s="307"/>
      <c r="R87" s="308">
        <f t="shared" si="8"/>
        <v>0</v>
      </c>
      <c r="S87" s="309"/>
      <c r="T87" s="309">
        <f t="shared" si="6"/>
        <v>0</v>
      </c>
      <c r="U87" s="288" t="str">
        <f t="shared" si="7"/>
        <v>-</v>
      </c>
      <c r="V87" s="310"/>
    </row>
    <row r="88" customHeight="1" spans="2:22">
      <c r="B88" s="262"/>
      <c r="C88" s="245" t="s">
        <v>1099</v>
      </c>
      <c r="D88" s="246" t="s">
        <v>1100</v>
      </c>
      <c r="E88" s="246" t="s">
        <v>24</v>
      </c>
      <c r="F88" s="247"/>
      <c r="G88" s="248" t="s">
        <v>1101</v>
      </c>
      <c r="H88" s="249"/>
      <c r="I88" s="286"/>
      <c r="J88" s="287"/>
      <c r="K88" s="288"/>
      <c r="L88" s="288"/>
      <c r="M88" s="288"/>
      <c r="N88" s="288"/>
      <c r="O88" s="288"/>
      <c r="P88" s="288"/>
      <c r="Q88" s="307"/>
      <c r="R88" s="308">
        <f t="shared" si="8"/>
        <v>0</v>
      </c>
      <c r="S88" s="309"/>
      <c r="T88" s="309">
        <f t="shared" si="6"/>
        <v>0</v>
      </c>
      <c r="U88" s="288" t="str">
        <f t="shared" si="7"/>
        <v>-</v>
      </c>
      <c r="V88" s="310"/>
    </row>
    <row r="89" customHeight="1" spans="2:22">
      <c r="B89" s="262"/>
      <c r="C89" s="245" t="s">
        <v>1102</v>
      </c>
      <c r="D89" s="246" t="s">
        <v>1103</v>
      </c>
      <c r="E89" s="246" t="s">
        <v>145</v>
      </c>
      <c r="F89" s="247"/>
      <c r="G89" s="248" t="s">
        <v>1104</v>
      </c>
      <c r="H89" s="249"/>
      <c r="I89" s="286"/>
      <c r="J89" s="287"/>
      <c r="K89" s="288"/>
      <c r="L89" s="288"/>
      <c r="M89" s="288"/>
      <c r="N89" s="288"/>
      <c r="O89" s="288"/>
      <c r="P89" s="288"/>
      <c r="Q89" s="307"/>
      <c r="R89" s="308">
        <f t="shared" si="8"/>
        <v>0</v>
      </c>
      <c r="S89" s="309"/>
      <c r="T89" s="309">
        <f t="shared" si="6"/>
        <v>0</v>
      </c>
      <c r="U89" s="288" t="str">
        <f t="shared" si="7"/>
        <v>-</v>
      </c>
      <c r="V89" s="310"/>
    </row>
    <row r="90" customHeight="1" spans="2:22">
      <c r="B90" s="262"/>
      <c r="C90" s="245" t="s">
        <v>1105</v>
      </c>
      <c r="D90" s="246" t="s">
        <v>1106</v>
      </c>
      <c r="E90" s="246" t="s">
        <v>31</v>
      </c>
      <c r="F90" s="247"/>
      <c r="G90" s="248" t="s">
        <v>1107</v>
      </c>
      <c r="H90" s="249"/>
      <c r="I90" s="286"/>
      <c r="J90" s="287"/>
      <c r="K90" s="288"/>
      <c r="L90" s="288"/>
      <c r="M90" s="288"/>
      <c r="N90" s="288"/>
      <c r="O90" s="288"/>
      <c r="P90" s="288"/>
      <c r="Q90" s="307"/>
      <c r="R90" s="308">
        <f t="shared" si="8"/>
        <v>0</v>
      </c>
      <c r="S90" s="309"/>
      <c r="T90" s="309">
        <f t="shared" si="6"/>
        <v>0</v>
      </c>
      <c r="U90" s="288" t="str">
        <f t="shared" si="7"/>
        <v>-</v>
      </c>
      <c r="V90" s="310"/>
    </row>
    <row r="91" customHeight="1" spans="2:22">
      <c r="B91" s="262"/>
      <c r="C91" s="245" t="s">
        <v>1108</v>
      </c>
      <c r="D91" s="246" t="s">
        <v>1109</v>
      </c>
      <c r="E91" s="246" t="s">
        <v>153</v>
      </c>
      <c r="F91" s="247"/>
      <c r="G91" s="248" t="s">
        <v>1110</v>
      </c>
      <c r="H91" s="249"/>
      <c r="I91" s="286"/>
      <c r="J91" s="287"/>
      <c r="K91" s="288"/>
      <c r="L91" s="288"/>
      <c r="M91" s="288"/>
      <c r="N91" s="288"/>
      <c r="O91" s="288"/>
      <c r="P91" s="288"/>
      <c r="Q91" s="307"/>
      <c r="R91" s="308">
        <f t="shared" si="8"/>
        <v>0</v>
      </c>
      <c r="S91" s="309"/>
      <c r="T91" s="309">
        <f t="shared" si="6"/>
        <v>0</v>
      </c>
      <c r="U91" s="288" t="str">
        <f t="shared" si="7"/>
        <v>-</v>
      </c>
      <c r="V91" s="310"/>
    </row>
    <row r="92" customHeight="1" spans="2:22">
      <c r="B92" s="262"/>
      <c r="C92" s="245" t="s">
        <v>1111</v>
      </c>
      <c r="D92" s="246" t="s">
        <v>1112</v>
      </c>
      <c r="E92" s="246" t="s">
        <v>130</v>
      </c>
      <c r="F92" s="247"/>
      <c r="G92" s="248" t="s">
        <v>1113</v>
      </c>
      <c r="H92" s="249"/>
      <c r="I92" s="286"/>
      <c r="J92" s="287"/>
      <c r="K92" s="288"/>
      <c r="L92" s="288"/>
      <c r="M92" s="288"/>
      <c r="N92" s="288"/>
      <c r="O92" s="288"/>
      <c r="P92" s="288"/>
      <c r="Q92" s="307"/>
      <c r="R92" s="308">
        <f t="shared" si="8"/>
        <v>0</v>
      </c>
      <c r="S92" s="309"/>
      <c r="T92" s="309">
        <f t="shared" si="6"/>
        <v>0</v>
      </c>
      <c r="U92" s="288" t="str">
        <f t="shared" si="7"/>
        <v>-</v>
      </c>
      <c r="V92" s="310"/>
    </row>
    <row r="93" customHeight="1" spans="2:22">
      <c r="B93" s="262"/>
      <c r="C93" s="245" t="s">
        <v>1114</v>
      </c>
      <c r="D93" s="246" t="s">
        <v>1115</v>
      </c>
      <c r="E93" s="246" t="s">
        <v>24</v>
      </c>
      <c r="F93" s="247"/>
      <c r="G93" s="248" t="s">
        <v>1116</v>
      </c>
      <c r="H93" s="249"/>
      <c r="I93" s="286"/>
      <c r="J93" s="287"/>
      <c r="K93" s="288"/>
      <c r="L93" s="288"/>
      <c r="M93" s="288"/>
      <c r="N93" s="288"/>
      <c r="O93" s="288"/>
      <c r="P93" s="288"/>
      <c r="Q93" s="307"/>
      <c r="R93" s="308">
        <f t="shared" si="8"/>
        <v>0</v>
      </c>
      <c r="S93" s="309"/>
      <c r="T93" s="309">
        <f t="shared" si="6"/>
        <v>0</v>
      </c>
      <c r="U93" s="288" t="str">
        <f t="shared" si="7"/>
        <v>-</v>
      </c>
      <c r="V93" s="310"/>
    </row>
    <row r="94" customHeight="1" spans="2:22">
      <c r="B94" s="262"/>
      <c r="C94" s="245" t="s">
        <v>1117</v>
      </c>
      <c r="D94" s="246" t="s">
        <v>1118</v>
      </c>
      <c r="E94" s="246" t="s">
        <v>145</v>
      </c>
      <c r="F94" s="247"/>
      <c r="G94" s="248" t="s">
        <v>1119</v>
      </c>
      <c r="H94" s="249"/>
      <c r="I94" s="286"/>
      <c r="J94" s="287"/>
      <c r="K94" s="288"/>
      <c r="L94" s="288"/>
      <c r="M94" s="288"/>
      <c r="N94" s="288"/>
      <c r="O94" s="288"/>
      <c r="P94" s="288"/>
      <c r="Q94" s="307"/>
      <c r="R94" s="308">
        <f t="shared" si="8"/>
        <v>0</v>
      </c>
      <c r="S94" s="309"/>
      <c r="T94" s="309">
        <f t="shared" si="6"/>
        <v>0</v>
      </c>
      <c r="U94" s="288" t="str">
        <f t="shared" si="7"/>
        <v>-</v>
      </c>
      <c r="V94" s="310"/>
    </row>
    <row r="95" customHeight="1" spans="2:22">
      <c r="B95" s="262"/>
      <c r="C95" s="245" t="s">
        <v>1120</v>
      </c>
      <c r="D95" s="246" t="s">
        <v>1121</v>
      </c>
      <c r="E95" s="246" t="s">
        <v>31</v>
      </c>
      <c r="F95" s="247"/>
      <c r="G95" s="248" t="s">
        <v>1122</v>
      </c>
      <c r="H95" s="249"/>
      <c r="I95" s="286"/>
      <c r="J95" s="287"/>
      <c r="K95" s="288"/>
      <c r="L95" s="288"/>
      <c r="M95" s="288"/>
      <c r="N95" s="288"/>
      <c r="O95" s="288"/>
      <c r="P95" s="288"/>
      <c r="Q95" s="307"/>
      <c r="R95" s="308">
        <f t="shared" si="8"/>
        <v>0</v>
      </c>
      <c r="S95" s="309"/>
      <c r="T95" s="309">
        <f t="shared" si="6"/>
        <v>0</v>
      </c>
      <c r="U95" s="288" t="str">
        <f t="shared" si="7"/>
        <v>-</v>
      </c>
      <c r="V95" s="310"/>
    </row>
    <row r="96" customHeight="1" spans="2:22">
      <c r="B96" s="263"/>
      <c r="C96" s="264" t="s">
        <v>1123</v>
      </c>
      <c r="D96" s="265" t="s">
        <v>1124</v>
      </c>
      <c r="E96" s="265" t="s">
        <v>983</v>
      </c>
      <c r="F96" s="266"/>
      <c r="G96" s="267" t="s">
        <v>1125</v>
      </c>
      <c r="H96" s="268"/>
      <c r="I96" s="295"/>
      <c r="J96" s="296"/>
      <c r="K96" s="297"/>
      <c r="L96" s="297"/>
      <c r="M96" s="297"/>
      <c r="N96" s="297"/>
      <c r="O96" s="297"/>
      <c r="P96" s="297"/>
      <c r="Q96" s="319"/>
      <c r="R96" s="320">
        <f t="shared" si="8"/>
        <v>0</v>
      </c>
      <c r="S96" s="321"/>
      <c r="T96" s="321">
        <f t="shared" si="6"/>
        <v>0</v>
      </c>
      <c r="U96" s="297" t="str">
        <f t="shared" si="7"/>
        <v>-</v>
      </c>
      <c r="V96" s="322"/>
    </row>
    <row r="97" customHeight="1" spans="2:22">
      <c r="B97" s="256"/>
      <c r="C97" s="257" t="s">
        <v>1126</v>
      </c>
      <c r="D97" s="258" t="s">
        <v>1127</v>
      </c>
      <c r="E97" s="258" t="s">
        <v>24</v>
      </c>
      <c r="F97" s="259" t="s">
        <v>895</v>
      </c>
      <c r="G97" s="260" t="s">
        <v>1128</v>
      </c>
      <c r="H97" s="261"/>
      <c r="I97" s="292"/>
      <c r="J97" s="293"/>
      <c r="K97" s="294"/>
      <c r="L97" s="294"/>
      <c r="M97" s="294"/>
      <c r="N97" s="294"/>
      <c r="O97" s="294"/>
      <c r="P97" s="294"/>
      <c r="Q97" s="315"/>
      <c r="R97" s="316">
        <f t="shared" si="8"/>
        <v>0</v>
      </c>
      <c r="S97" s="317"/>
      <c r="T97" s="317">
        <f t="shared" si="6"/>
        <v>0</v>
      </c>
      <c r="U97" s="294" t="str">
        <f t="shared" si="7"/>
        <v>-</v>
      </c>
      <c r="V97" s="318"/>
    </row>
    <row r="98" customHeight="1" spans="2:22">
      <c r="B98" s="262"/>
      <c r="C98" s="245" t="s">
        <v>1129</v>
      </c>
      <c r="D98" s="246" t="s">
        <v>1130</v>
      </c>
      <c r="E98" s="246" t="s">
        <v>31</v>
      </c>
      <c r="F98" s="247" t="s">
        <v>895</v>
      </c>
      <c r="G98" s="248" t="s">
        <v>1131</v>
      </c>
      <c r="H98" s="249"/>
      <c r="I98" s="286"/>
      <c r="J98" s="287"/>
      <c r="K98" s="288"/>
      <c r="L98" s="288"/>
      <c r="M98" s="288"/>
      <c r="N98" s="288"/>
      <c r="O98" s="288"/>
      <c r="P98" s="288"/>
      <c r="Q98" s="307"/>
      <c r="R98" s="308">
        <f t="shared" si="8"/>
        <v>0</v>
      </c>
      <c r="S98" s="309"/>
      <c r="T98" s="309">
        <f t="shared" si="6"/>
        <v>0</v>
      </c>
      <c r="U98" s="288" t="str">
        <f t="shared" si="7"/>
        <v>-</v>
      </c>
      <c r="V98" s="310"/>
    </row>
    <row r="99" customHeight="1" spans="2:22">
      <c r="B99" s="262"/>
      <c r="C99" s="245" t="s">
        <v>1132</v>
      </c>
      <c r="D99" s="246" t="s">
        <v>1133</v>
      </c>
      <c r="E99" s="246" t="s">
        <v>983</v>
      </c>
      <c r="F99" s="247" t="s">
        <v>895</v>
      </c>
      <c r="G99" s="248" t="s">
        <v>1134</v>
      </c>
      <c r="H99" s="249"/>
      <c r="I99" s="286"/>
      <c r="J99" s="287"/>
      <c r="K99" s="288"/>
      <c r="L99" s="288"/>
      <c r="M99" s="288"/>
      <c r="N99" s="288"/>
      <c r="O99" s="288"/>
      <c r="P99" s="288"/>
      <c r="Q99" s="307"/>
      <c r="R99" s="308">
        <f t="shared" si="8"/>
        <v>0</v>
      </c>
      <c r="S99" s="309"/>
      <c r="T99" s="309">
        <f t="shared" si="6"/>
        <v>0</v>
      </c>
      <c r="U99" s="288" t="str">
        <f t="shared" si="7"/>
        <v>-</v>
      </c>
      <c r="V99" s="310"/>
    </row>
    <row r="100" customHeight="1" spans="2:22">
      <c r="B100" s="262"/>
      <c r="C100" s="245" t="s">
        <v>1135</v>
      </c>
      <c r="D100" s="246" t="s">
        <v>1136</v>
      </c>
      <c r="E100" s="246" t="s">
        <v>24</v>
      </c>
      <c r="F100" s="247" t="s">
        <v>857</v>
      </c>
      <c r="G100" s="248" t="s">
        <v>1137</v>
      </c>
      <c r="H100" s="249"/>
      <c r="I100" s="286"/>
      <c r="J100" s="287"/>
      <c r="K100" s="288"/>
      <c r="L100" s="288"/>
      <c r="M100" s="288"/>
      <c r="N100" s="288"/>
      <c r="O100" s="288"/>
      <c r="P100" s="288"/>
      <c r="Q100" s="307"/>
      <c r="R100" s="308">
        <f t="shared" ref="R100:R131" si="9">IF($A$1="补货",IF(V100="FBA",I100,J100)+K100+L100,IF(V100="FBA",I100,J100))</f>
        <v>0</v>
      </c>
      <c r="S100" s="309"/>
      <c r="T100" s="309">
        <f t="shared" si="6"/>
        <v>0</v>
      </c>
      <c r="U100" s="288" t="str">
        <f t="shared" si="7"/>
        <v>-</v>
      </c>
      <c r="V100" s="310"/>
    </row>
    <row r="101" customHeight="1" spans="2:22">
      <c r="B101" s="262"/>
      <c r="C101" s="245" t="s">
        <v>1138</v>
      </c>
      <c r="D101" s="246" t="s">
        <v>1139</v>
      </c>
      <c r="E101" s="246" t="s">
        <v>31</v>
      </c>
      <c r="F101" s="247" t="s">
        <v>857</v>
      </c>
      <c r="G101" s="248" t="s">
        <v>1140</v>
      </c>
      <c r="H101" s="249"/>
      <c r="I101" s="286"/>
      <c r="J101" s="287"/>
      <c r="K101" s="288"/>
      <c r="L101" s="288"/>
      <c r="M101" s="288"/>
      <c r="N101" s="288"/>
      <c r="O101" s="288"/>
      <c r="P101" s="288"/>
      <c r="Q101" s="307"/>
      <c r="R101" s="308">
        <f t="shared" si="9"/>
        <v>0</v>
      </c>
      <c r="S101" s="309"/>
      <c r="T101" s="309">
        <f t="shared" si="6"/>
        <v>0</v>
      </c>
      <c r="U101" s="288" t="str">
        <f t="shared" si="7"/>
        <v>-</v>
      </c>
      <c r="V101" s="310"/>
    </row>
    <row r="102" customHeight="1" spans="2:22">
      <c r="B102" s="263"/>
      <c r="C102" s="264" t="s">
        <v>1141</v>
      </c>
      <c r="D102" s="265" t="s">
        <v>1142</v>
      </c>
      <c r="E102" s="265" t="s">
        <v>983</v>
      </c>
      <c r="F102" s="266" t="s">
        <v>857</v>
      </c>
      <c r="G102" s="267" t="s">
        <v>1143</v>
      </c>
      <c r="H102" s="268"/>
      <c r="I102" s="295"/>
      <c r="J102" s="296"/>
      <c r="K102" s="297"/>
      <c r="L102" s="297"/>
      <c r="M102" s="297"/>
      <c r="N102" s="297"/>
      <c r="O102" s="297"/>
      <c r="P102" s="297"/>
      <c r="Q102" s="319"/>
      <c r="R102" s="320">
        <f t="shared" si="9"/>
        <v>0</v>
      </c>
      <c r="S102" s="321"/>
      <c r="T102" s="321">
        <f t="shared" si="6"/>
        <v>0</v>
      </c>
      <c r="U102" s="297" t="str">
        <f t="shared" si="7"/>
        <v>-</v>
      </c>
      <c r="V102" s="322"/>
    </row>
    <row r="103" customHeight="1" spans="2:22">
      <c r="B103" s="276"/>
      <c r="C103" s="277" t="s">
        <v>1144</v>
      </c>
      <c r="D103" s="278" t="s">
        <v>1145</v>
      </c>
      <c r="E103" s="278" t="s">
        <v>137</v>
      </c>
      <c r="F103" s="279"/>
      <c r="G103" s="280" t="s">
        <v>1146</v>
      </c>
      <c r="H103" s="281"/>
      <c r="I103" s="301"/>
      <c r="J103" s="302"/>
      <c r="K103" s="303"/>
      <c r="L103" s="303"/>
      <c r="M103" s="303"/>
      <c r="N103" s="303"/>
      <c r="O103" s="303"/>
      <c r="P103" s="303"/>
      <c r="Q103" s="327"/>
      <c r="R103" s="328">
        <f t="shared" si="9"/>
        <v>0</v>
      </c>
      <c r="S103" s="329"/>
      <c r="T103" s="329">
        <f t="shared" si="6"/>
        <v>0</v>
      </c>
      <c r="U103" s="303" t="str">
        <f t="shared" si="7"/>
        <v>-</v>
      </c>
      <c r="V103" s="330"/>
    </row>
    <row r="104" customHeight="1" spans="2:22">
      <c r="B104" s="331"/>
      <c r="C104" s="332" t="s">
        <v>1147</v>
      </c>
      <c r="D104" s="258" t="s">
        <v>1148</v>
      </c>
      <c r="E104" s="258" t="s">
        <v>1149</v>
      </c>
      <c r="F104" s="333"/>
      <c r="G104" s="260" t="s">
        <v>1150</v>
      </c>
      <c r="H104" s="261"/>
      <c r="I104" s="334"/>
      <c r="J104" s="334"/>
      <c r="K104" s="335"/>
      <c r="L104" s="335"/>
      <c r="M104" s="335"/>
      <c r="N104" s="335"/>
      <c r="O104" s="335"/>
      <c r="P104" s="335"/>
      <c r="Q104" s="336"/>
      <c r="R104" s="337">
        <f t="shared" si="9"/>
        <v>0</v>
      </c>
      <c r="S104" s="317"/>
      <c r="T104" s="258">
        <f t="shared" si="6"/>
        <v>0</v>
      </c>
      <c r="U104" s="294" t="str">
        <f t="shared" si="7"/>
        <v>-</v>
      </c>
      <c r="V104" s="318"/>
    </row>
    <row r="105" customHeight="1" spans="2:22">
      <c r="B105" s="262"/>
      <c r="C105" s="245" t="s">
        <v>1151</v>
      </c>
      <c r="D105" s="246" t="s">
        <v>1152</v>
      </c>
      <c r="E105" s="246" t="s">
        <v>1153</v>
      </c>
      <c r="F105" s="247"/>
      <c r="G105" s="248" t="s">
        <v>1154</v>
      </c>
      <c r="H105" s="249"/>
      <c r="I105" s="286"/>
      <c r="J105" s="287"/>
      <c r="K105" s="288"/>
      <c r="L105" s="288"/>
      <c r="M105" s="288"/>
      <c r="N105" s="288"/>
      <c r="O105" s="288"/>
      <c r="P105" s="288"/>
      <c r="Q105" s="307"/>
      <c r="R105" s="308">
        <f t="shared" si="9"/>
        <v>0</v>
      </c>
      <c r="S105" s="309"/>
      <c r="T105" s="309">
        <f t="shared" si="6"/>
        <v>0</v>
      </c>
      <c r="U105" s="288" t="str">
        <f t="shared" si="7"/>
        <v>-</v>
      </c>
      <c r="V105" s="310"/>
    </row>
    <row r="106" customHeight="1" spans="2:22">
      <c r="B106" s="262"/>
      <c r="C106" s="245" t="s">
        <v>1155</v>
      </c>
      <c r="D106" s="246" t="s">
        <v>1156</v>
      </c>
      <c r="E106" s="246" t="s">
        <v>1157</v>
      </c>
      <c r="F106" s="247"/>
      <c r="G106" s="248" t="s">
        <v>1158</v>
      </c>
      <c r="H106" s="249"/>
      <c r="I106" s="286"/>
      <c r="J106" s="287"/>
      <c r="K106" s="288"/>
      <c r="L106" s="288"/>
      <c r="M106" s="288"/>
      <c r="N106" s="288"/>
      <c r="O106" s="288"/>
      <c r="P106" s="288"/>
      <c r="Q106" s="307"/>
      <c r="R106" s="308">
        <f t="shared" si="9"/>
        <v>0</v>
      </c>
      <c r="S106" s="309"/>
      <c r="T106" s="309">
        <f t="shared" si="6"/>
        <v>0</v>
      </c>
      <c r="U106" s="288" t="str">
        <f t="shared" si="7"/>
        <v>-</v>
      </c>
      <c r="V106" s="310"/>
    </row>
    <row r="107" customHeight="1" spans="2:22">
      <c r="B107" s="262"/>
      <c r="C107" s="245" t="s">
        <v>1159</v>
      </c>
      <c r="D107" s="246" t="s">
        <v>1160</v>
      </c>
      <c r="E107" s="246" t="s">
        <v>24</v>
      </c>
      <c r="F107" s="247"/>
      <c r="G107" s="248" t="s">
        <v>1161</v>
      </c>
      <c r="H107" s="249"/>
      <c r="I107" s="286"/>
      <c r="J107" s="287"/>
      <c r="K107" s="288"/>
      <c r="L107" s="288"/>
      <c r="M107" s="288"/>
      <c r="N107" s="288"/>
      <c r="O107" s="288"/>
      <c r="P107" s="288"/>
      <c r="Q107" s="307"/>
      <c r="R107" s="308">
        <f t="shared" si="9"/>
        <v>0</v>
      </c>
      <c r="S107" s="309"/>
      <c r="T107" s="309">
        <f t="shared" si="6"/>
        <v>0</v>
      </c>
      <c r="U107" s="288" t="str">
        <f t="shared" si="7"/>
        <v>-</v>
      </c>
      <c r="V107" s="310"/>
    </row>
    <row r="108" customHeight="1" spans="2:22">
      <c r="B108" s="262"/>
      <c r="C108" s="245" t="s">
        <v>1162</v>
      </c>
      <c r="D108" s="246" t="s">
        <v>1163</v>
      </c>
      <c r="E108" s="246" t="s">
        <v>1164</v>
      </c>
      <c r="F108" s="247"/>
      <c r="G108" s="248" t="s">
        <v>1165</v>
      </c>
      <c r="H108" s="249"/>
      <c r="I108" s="286"/>
      <c r="J108" s="287"/>
      <c r="K108" s="288"/>
      <c r="L108" s="288"/>
      <c r="M108" s="288"/>
      <c r="N108" s="288"/>
      <c r="O108" s="288"/>
      <c r="P108" s="288"/>
      <c r="Q108" s="307"/>
      <c r="R108" s="308">
        <f t="shared" si="9"/>
        <v>0</v>
      </c>
      <c r="S108" s="309"/>
      <c r="T108" s="309">
        <f t="shared" si="6"/>
        <v>0</v>
      </c>
      <c r="U108" s="288" t="str">
        <f t="shared" si="7"/>
        <v>-</v>
      </c>
      <c r="V108" s="310"/>
    </row>
    <row r="109" customHeight="1" spans="2:22">
      <c r="B109" s="262"/>
      <c r="C109" s="245" t="s">
        <v>1166</v>
      </c>
      <c r="D109" s="246" t="s">
        <v>1167</v>
      </c>
      <c r="E109" s="246" t="s">
        <v>1168</v>
      </c>
      <c r="F109" s="247"/>
      <c r="G109" s="248" t="s">
        <v>1169</v>
      </c>
      <c r="H109" s="249"/>
      <c r="I109" s="286"/>
      <c r="J109" s="287"/>
      <c r="K109" s="288"/>
      <c r="L109" s="288"/>
      <c r="M109" s="288"/>
      <c r="N109" s="288"/>
      <c r="O109" s="288"/>
      <c r="P109" s="288"/>
      <c r="Q109" s="307"/>
      <c r="R109" s="308">
        <f t="shared" si="9"/>
        <v>0</v>
      </c>
      <c r="S109" s="309"/>
      <c r="T109" s="309">
        <f t="shared" si="6"/>
        <v>0</v>
      </c>
      <c r="U109" s="288" t="str">
        <f t="shared" si="7"/>
        <v>-</v>
      </c>
      <c r="V109" s="310"/>
    </row>
    <row r="110" customHeight="1" spans="2:22">
      <c r="B110" s="263"/>
      <c r="C110" s="264" t="s">
        <v>1170</v>
      </c>
      <c r="D110" s="265" t="s">
        <v>1171</v>
      </c>
      <c r="E110" s="265" t="s">
        <v>1172</v>
      </c>
      <c r="F110" s="266"/>
      <c r="G110" s="267" t="s">
        <v>1173</v>
      </c>
      <c r="H110" s="268"/>
      <c r="I110" s="295"/>
      <c r="J110" s="296"/>
      <c r="K110" s="297"/>
      <c r="L110" s="297"/>
      <c r="M110" s="297"/>
      <c r="N110" s="297"/>
      <c r="O110" s="297"/>
      <c r="P110" s="297"/>
      <c r="Q110" s="319"/>
      <c r="R110" s="320">
        <f t="shared" si="9"/>
        <v>0</v>
      </c>
      <c r="S110" s="321"/>
      <c r="T110" s="321">
        <f t="shared" si="6"/>
        <v>0</v>
      </c>
      <c r="U110" s="297" t="str">
        <f t="shared" si="7"/>
        <v>-</v>
      </c>
      <c r="V110" s="322"/>
    </row>
    <row r="111" customHeight="1" spans="2:22">
      <c r="B111" s="256"/>
      <c r="C111" s="257" t="s">
        <v>1174</v>
      </c>
      <c r="D111" s="258" t="s">
        <v>1175</v>
      </c>
      <c r="E111" s="258" t="s">
        <v>1149</v>
      </c>
      <c r="F111" s="259"/>
      <c r="G111" s="260" t="s">
        <v>1176</v>
      </c>
      <c r="H111" s="261"/>
      <c r="I111" s="292"/>
      <c r="J111" s="293"/>
      <c r="K111" s="294"/>
      <c r="L111" s="294"/>
      <c r="M111" s="294"/>
      <c r="N111" s="294"/>
      <c r="O111" s="294"/>
      <c r="P111" s="294"/>
      <c r="Q111" s="315"/>
      <c r="R111" s="316">
        <f t="shared" si="9"/>
        <v>0</v>
      </c>
      <c r="S111" s="317"/>
      <c r="T111" s="317">
        <f t="shared" si="6"/>
        <v>0</v>
      </c>
      <c r="U111" s="294" t="str">
        <f t="shared" si="7"/>
        <v>-</v>
      </c>
      <c r="V111" s="318"/>
    </row>
    <row r="112" customHeight="1" spans="2:22">
      <c r="B112" s="262"/>
      <c r="C112" s="245" t="s">
        <v>1177</v>
      </c>
      <c r="D112" s="246" t="s">
        <v>1178</v>
      </c>
      <c r="E112" s="246" t="s">
        <v>1153</v>
      </c>
      <c r="F112" s="247"/>
      <c r="G112" s="248" t="s">
        <v>1179</v>
      </c>
      <c r="H112" s="249"/>
      <c r="I112" s="286"/>
      <c r="J112" s="287"/>
      <c r="K112" s="288"/>
      <c r="L112" s="288"/>
      <c r="M112" s="288"/>
      <c r="N112" s="288"/>
      <c r="O112" s="288"/>
      <c r="P112" s="288"/>
      <c r="Q112" s="307"/>
      <c r="R112" s="308">
        <f t="shared" si="9"/>
        <v>0</v>
      </c>
      <c r="S112" s="309"/>
      <c r="T112" s="309">
        <f t="shared" ref="T112:T119" si="10">R112+S112</f>
        <v>0</v>
      </c>
      <c r="U112" s="288" t="str">
        <f t="shared" ref="U112:U119" si="11">IF(Q112&gt;0,T112/Q112*7,"-")</f>
        <v>-</v>
      </c>
      <c r="V112" s="310"/>
    </row>
    <row r="113" customHeight="1" spans="2:22">
      <c r="B113" s="262"/>
      <c r="C113" s="245" t="s">
        <v>1180</v>
      </c>
      <c r="D113" s="246" t="s">
        <v>1181</v>
      </c>
      <c r="E113" s="246" t="s">
        <v>1182</v>
      </c>
      <c r="F113" s="247"/>
      <c r="G113" s="248" t="s">
        <v>1183</v>
      </c>
      <c r="H113" s="249"/>
      <c r="I113" s="286"/>
      <c r="J113" s="287"/>
      <c r="K113" s="288"/>
      <c r="L113" s="288"/>
      <c r="M113" s="288"/>
      <c r="N113" s="288"/>
      <c r="O113" s="288"/>
      <c r="P113" s="288"/>
      <c r="Q113" s="307"/>
      <c r="R113" s="308">
        <f t="shared" si="9"/>
        <v>0</v>
      </c>
      <c r="S113" s="309"/>
      <c r="T113" s="309">
        <f t="shared" si="10"/>
        <v>0</v>
      </c>
      <c r="U113" s="288" t="str">
        <f t="shared" si="11"/>
        <v>-</v>
      </c>
      <c r="V113" s="310"/>
    </row>
    <row r="114" customHeight="1" spans="2:22">
      <c r="B114" s="262"/>
      <c r="C114" s="245" t="s">
        <v>1184</v>
      </c>
      <c r="D114" s="246" t="s">
        <v>1185</v>
      </c>
      <c r="E114" s="246" t="s">
        <v>145</v>
      </c>
      <c r="F114" s="247"/>
      <c r="G114" s="248" t="s">
        <v>1186</v>
      </c>
      <c r="H114" s="249"/>
      <c r="I114" s="286"/>
      <c r="J114" s="287"/>
      <c r="K114" s="288"/>
      <c r="L114" s="288"/>
      <c r="M114" s="288"/>
      <c r="N114" s="288"/>
      <c r="O114" s="288"/>
      <c r="P114" s="288"/>
      <c r="Q114" s="307"/>
      <c r="R114" s="308">
        <f t="shared" si="9"/>
        <v>0</v>
      </c>
      <c r="S114" s="309"/>
      <c r="T114" s="309">
        <f t="shared" si="10"/>
        <v>0</v>
      </c>
      <c r="U114" s="288" t="str">
        <f t="shared" si="11"/>
        <v>-</v>
      </c>
      <c r="V114" s="310"/>
    </row>
    <row r="115" customHeight="1" spans="2:22">
      <c r="B115" s="262"/>
      <c r="C115" s="245" t="s">
        <v>1187</v>
      </c>
      <c r="D115" s="246" t="s">
        <v>1188</v>
      </c>
      <c r="E115" s="246" t="s">
        <v>31</v>
      </c>
      <c r="F115" s="247"/>
      <c r="G115" s="248" t="s">
        <v>1189</v>
      </c>
      <c r="H115" s="249"/>
      <c r="I115" s="286"/>
      <c r="J115" s="287"/>
      <c r="K115" s="288"/>
      <c r="L115" s="288"/>
      <c r="M115" s="288"/>
      <c r="N115" s="288"/>
      <c r="O115" s="288"/>
      <c r="P115" s="288"/>
      <c r="Q115" s="307"/>
      <c r="R115" s="308">
        <f t="shared" si="9"/>
        <v>0</v>
      </c>
      <c r="S115" s="309"/>
      <c r="T115" s="309">
        <f t="shared" si="10"/>
        <v>0</v>
      </c>
      <c r="U115" s="288" t="str">
        <f t="shared" si="11"/>
        <v>-</v>
      </c>
      <c r="V115" s="310"/>
    </row>
    <row r="116" customHeight="1" spans="2:22">
      <c r="B116" s="262"/>
      <c r="C116" s="245" t="s">
        <v>1190</v>
      </c>
      <c r="D116" s="246" t="s">
        <v>1191</v>
      </c>
      <c r="E116" s="246" t="s">
        <v>138</v>
      </c>
      <c r="F116" s="247"/>
      <c r="G116" s="248" t="s">
        <v>1192</v>
      </c>
      <c r="H116" s="249"/>
      <c r="I116" s="286"/>
      <c r="J116" s="287"/>
      <c r="K116" s="288"/>
      <c r="L116" s="288"/>
      <c r="M116" s="288"/>
      <c r="N116" s="288"/>
      <c r="O116" s="288"/>
      <c r="P116" s="288"/>
      <c r="Q116" s="307"/>
      <c r="R116" s="308">
        <f t="shared" si="9"/>
        <v>0</v>
      </c>
      <c r="S116" s="309"/>
      <c r="T116" s="309">
        <f t="shared" si="10"/>
        <v>0</v>
      </c>
      <c r="U116" s="288" t="str">
        <f t="shared" si="11"/>
        <v>-</v>
      </c>
      <c r="V116" s="310"/>
    </row>
    <row r="117" customHeight="1" spans="2:22">
      <c r="B117" s="262"/>
      <c r="C117" s="245" t="s">
        <v>1193</v>
      </c>
      <c r="D117" s="246" t="s">
        <v>1194</v>
      </c>
      <c r="E117" s="246" t="s">
        <v>983</v>
      </c>
      <c r="F117" s="247"/>
      <c r="G117" s="248" t="s">
        <v>1195</v>
      </c>
      <c r="H117" s="249"/>
      <c r="I117" s="286"/>
      <c r="J117" s="287"/>
      <c r="K117" s="288"/>
      <c r="L117" s="288"/>
      <c r="M117" s="288"/>
      <c r="N117" s="288"/>
      <c r="O117" s="288"/>
      <c r="P117" s="288"/>
      <c r="Q117" s="307"/>
      <c r="R117" s="308">
        <f t="shared" si="9"/>
        <v>0</v>
      </c>
      <c r="S117" s="309"/>
      <c r="T117" s="309">
        <f t="shared" si="10"/>
        <v>0</v>
      </c>
      <c r="U117" s="288" t="str">
        <f t="shared" si="11"/>
        <v>-</v>
      </c>
      <c r="V117" s="310"/>
    </row>
    <row r="118" customHeight="1" spans="2:22">
      <c r="B118" s="263"/>
      <c r="C118" s="264" t="s">
        <v>1196</v>
      </c>
      <c r="D118" s="265" t="s">
        <v>1197</v>
      </c>
      <c r="E118" s="265" t="s">
        <v>1198</v>
      </c>
      <c r="F118" s="266"/>
      <c r="G118" s="267" t="s">
        <v>1199</v>
      </c>
      <c r="H118" s="268"/>
      <c r="I118" s="295"/>
      <c r="J118" s="296"/>
      <c r="K118" s="297"/>
      <c r="L118" s="297"/>
      <c r="M118" s="297"/>
      <c r="N118" s="297"/>
      <c r="O118" s="297"/>
      <c r="P118" s="297"/>
      <c r="Q118" s="319"/>
      <c r="R118" s="320">
        <f t="shared" si="9"/>
        <v>0</v>
      </c>
      <c r="S118" s="321"/>
      <c r="T118" s="321">
        <f t="shared" si="10"/>
        <v>0</v>
      </c>
      <c r="U118" s="297" t="str">
        <f t="shared" si="11"/>
        <v>-</v>
      </c>
      <c r="V118" s="322"/>
    </row>
    <row r="119" customHeight="1" spans="2:22">
      <c r="B119" s="256"/>
      <c r="C119" s="257" t="s">
        <v>1200</v>
      </c>
      <c r="D119" s="258" t="s">
        <v>1201</v>
      </c>
      <c r="E119" s="258" t="s">
        <v>1202</v>
      </c>
      <c r="F119" s="259"/>
      <c r="G119" s="260" t="s">
        <v>1203</v>
      </c>
      <c r="H119" s="261"/>
      <c r="I119" s="292"/>
      <c r="J119" s="293"/>
      <c r="K119" s="294"/>
      <c r="L119" s="294"/>
      <c r="M119" s="294"/>
      <c r="N119" s="294"/>
      <c r="O119" s="294"/>
      <c r="P119" s="294"/>
      <c r="Q119" s="315"/>
      <c r="R119" s="316">
        <f t="shared" si="9"/>
        <v>0</v>
      </c>
      <c r="S119" s="317"/>
      <c r="T119" s="317">
        <f t="shared" si="10"/>
        <v>0</v>
      </c>
      <c r="U119" s="294" t="str">
        <f t="shared" si="11"/>
        <v>-</v>
      </c>
      <c r="V119" s="318"/>
    </row>
    <row r="120" customHeight="1" spans="2:22">
      <c r="B120" s="262"/>
      <c r="C120" s="245" t="s">
        <v>1204</v>
      </c>
      <c r="D120" s="246" t="s">
        <v>1205</v>
      </c>
      <c r="E120" s="246" t="s">
        <v>1153</v>
      </c>
      <c r="F120" s="247"/>
      <c r="G120" s="248" t="s">
        <v>1206</v>
      </c>
      <c r="H120" s="249"/>
      <c r="I120" s="286"/>
      <c r="J120" s="287"/>
      <c r="K120" s="288"/>
      <c r="L120" s="288"/>
      <c r="M120" s="288"/>
      <c r="N120" s="288"/>
      <c r="O120" s="288"/>
      <c r="P120" s="288"/>
      <c r="Q120" s="307"/>
      <c r="R120" s="308">
        <f t="shared" si="9"/>
        <v>0</v>
      </c>
      <c r="S120" s="309"/>
      <c r="T120" s="309">
        <f t="shared" ref="T120:T140" si="12">R120+S120</f>
        <v>0</v>
      </c>
      <c r="U120" s="288" t="str">
        <f t="shared" ref="U120:U140" si="13">IF(Q120&gt;0,T120/Q120*7,"-")</f>
        <v>-</v>
      </c>
      <c r="V120" s="310"/>
    </row>
    <row r="121" customHeight="1" spans="2:22">
      <c r="B121" s="262"/>
      <c r="C121" s="245" t="s">
        <v>1207</v>
      </c>
      <c r="D121" s="246" t="s">
        <v>1208</v>
      </c>
      <c r="E121" s="246" t="s">
        <v>31</v>
      </c>
      <c r="F121" s="247"/>
      <c r="G121" s="248" t="s">
        <v>1209</v>
      </c>
      <c r="H121" s="249"/>
      <c r="I121" s="286"/>
      <c r="J121" s="287"/>
      <c r="K121" s="288"/>
      <c r="L121" s="288"/>
      <c r="M121" s="288"/>
      <c r="N121" s="288"/>
      <c r="O121" s="288"/>
      <c r="P121" s="288"/>
      <c r="Q121" s="307"/>
      <c r="R121" s="308">
        <f t="shared" si="9"/>
        <v>0</v>
      </c>
      <c r="S121" s="309"/>
      <c r="T121" s="309">
        <f t="shared" si="12"/>
        <v>0</v>
      </c>
      <c r="U121" s="288" t="str">
        <f t="shared" si="13"/>
        <v>-</v>
      </c>
      <c r="V121" s="310"/>
    </row>
    <row r="122" customHeight="1" spans="2:22">
      <c r="B122" s="263"/>
      <c r="C122" s="264" t="s">
        <v>1210</v>
      </c>
      <c r="D122" s="265" t="s">
        <v>1211</v>
      </c>
      <c r="E122" s="265" t="s">
        <v>983</v>
      </c>
      <c r="F122" s="266"/>
      <c r="G122" s="267" t="s">
        <v>1212</v>
      </c>
      <c r="H122" s="268"/>
      <c r="I122" s="295"/>
      <c r="J122" s="296"/>
      <c r="K122" s="297"/>
      <c r="L122" s="297"/>
      <c r="M122" s="297"/>
      <c r="N122" s="297"/>
      <c r="O122" s="297"/>
      <c r="P122" s="297"/>
      <c r="Q122" s="319"/>
      <c r="R122" s="320">
        <f t="shared" si="9"/>
        <v>0</v>
      </c>
      <c r="S122" s="321"/>
      <c r="T122" s="321">
        <f t="shared" si="12"/>
        <v>0</v>
      </c>
      <c r="U122" s="297" t="str">
        <f t="shared" si="13"/>
        <v>-</v>
      </c>
      <c r="V122" s="322"/>
    </row>
    <row r="123" customHeight="1" spans="2:22">
      <c r="B123" s="256"/>
      <c r="C123" s="257" t="s">
        <v>1213</v>
      </c>
      <c r="D123" s="258" t="s">
        <v>1214</v>
      </c>
      <c r="E123" s="258" t="s">
        <v>1149</v>
      </c>
      <c r="F123" s="259" t="s">
        <v>1215</v>
      </c>
      <c r="G123" s="260" t="s">
        <v>1216</v>
      </c>
      <c r="H123" s="261"/>
      <c r="I123" s="292"/>
      <c r="J123" s="293"/>
      <c r="K123" s="294"/>
      <c r="L123" s="294"/>
      <c r="M123" s="294"/>
      <c r="N123" s="294"/>
      <c r="O123" s="294"/>
      <c r="P123" s="294"/>
      <c r="Q123" s="315"/>
      <c r="R123" s="316">
        <f t="shared" si="9"/>
        <v>0</v>
      </c>
      <c r="S123" s="317"/>
      <c r="T123" s="317">
        <f t="shared" si="12"/>
        <v>0</v>
      </c>
      <c r="U123" s="294" t="str">
        <f t="shared" si="13"/>
        <v>-</v>
      </c>
      <c r="V123" s="318"/>
    </row>
    <row r="124" customHeight="1" spans="2:22">
      <c r="B124" s="262"/>
      <c r="C124" s="245" t="s">
        <v>1217</v>
      </c>
      <c r="D124" s="246" t="s">
        <v>1218</v>
      </c>
      <c r="E124" s="246" t="s">
        <v>1153</v>
      </c>
      <c r="F124" s="247" t="s">
        <v>1215</v>
      </c>
      <c r="G124" s="248" t="s">
        <v>1219</v>
      </c>
      <c r="H124" s="249"/>
      <c r="I124" s="286"/>
      <c r="J124" s="287"/>
      <c r="K124" s="288"/>
      <c r="L124" s="288"/>
      <c r="M124" s="288"/>
      <c r="N124" s="288"/>
      <c r="O124" s="288"/>
      <c r="P124" s="288"/>
      <c r="Q124" s="307"/>
      <c r="R124" s="308">
        <f t="shared" si="9"/>
        <v>0</v>
      </c>
      <c r="S124" s="309"/>
      <c r="T124" s="309">
        <f t="shared" si="12"/>
        <v>0</v>
      </c>
      <c r="U124" s="288" t="str">
        <f t="shared" si="13"/>
        <v>-</v>
      </c>
      <c r="V124" s="310"/>
    </row>
    <row r="125" customHeight="1" spans="2:22">
      <c r="B125" s="262"/>
      <c r="C125" s="245" t="s">
        <v>1220</v>
      </c>
      <c r="D125" s="246" t="s">
        <v>1221</v>
      </c>
      <c r="E125" s="246" t="s">
        <v>145</v>
      </c>
      <c r="F125" s="247" t="s">
        <v>1215</v>
      </c>
      <c r="G125" s="248" t="s">
        <v>1222</v>
      </c>
      <c r="H125" s="249"/>
      <c r="I125" s="286"/>
      <c r="J125" s="287"/>
      <c r="K125" s="288"/>
      <c r="L125" s="288"/>
      <c r="M125" s="288"/>
      <c r="N125" s="288"/>
      <c r="O125" s="288"/>
      <c r="P125" s="288"/>
      <c r="Q125" s="307"/>
      <c r="R125" s="308">
        <f t="shared" si="9"/>
        <v>0</v>
      </c>
      <c r="S125" s="309"/>
      <c r="T125" s="309">
        <f t="shared" si="12"/>
        <v>0</v>
      </c>
      <c r="U125" s="288" t="str">
        <f t="shared" si="13"/>
        <v>-</v>
      </c>
      <c r="V125" s="310"/>
    </row>
    <row r="126" customHeight="1" spans="2:22">
      <c r="B126" s="262"/>
      <c r="C126" s="245" t="s">
        <v>1223</v>
      </c>
      <c r="D126" s="246" t="s">
        <v>1224</v>
      </c>
      <c r="E126" s="246" t="s">
        <v>1198</v>
      </c>
      <c r="F126" s="247" t="s">
        <v>1215</v>
      </c>
      <c r="G126" s="248" t="s">
        <v>1225</v>
      </c>
      <c r="H126" s="249"/>
      <c r="I126" s="286"/>
      <c r="J126" s="287"/>
      <c r="K126" s="288"/>
      <c r="L126" s="288"/>
      <c r="M126" s="288"/>
      <c r="N126" s="288"/>
      <c r="O126" s="288"/>
      <c r="P126" s="288"/>
      <c r="Q126" s="307"/>
      <c r="R126" s="308">
        <f t="shared" si="9"/>
        <v>0</v>
      </c>
      <c r="S126" s="309"/>
      <c r="T126" s="309">
        <f t="shared" si="12"/>
        <v>0</v>
      </c>
      <c r="U126" s="288" t="str">
        <f t="shared" si="13"/>
        <v>-</v>
      </c>
      <c r="V126" s="310"/>
    </row>
    <row r="127" customHeight="1" spans="2:22">
      <c r="B127" s="262"/>
      <c r="C127" s="245" t="s">
        <v>1226</v>
      </c>
      <c r="D127" s="246" t="s">
        <v>1227</v>
      </c>
      <c r="E127" s="246" t="s">
        <v>1149</v>
      </c>
      <c r="F127" s="247" t="s">
        <v>1228</v>
      </c>
      <c r="G127" s="248" t="s">
        <v>1229</v>
      </c>
      <c r="H127" s="249"/>
      <c r="I127" s="286"/>
      <c r="J127" s="287"/>
      <c r="K127" s="288"/>
      <c r="L127" s="288"/>
      <c r="M127" s="288"/>
      <c r="N127" s="288"/>
      <c r="O127" s="288"/>
      <c r="P127" s="288"/>
      <c r="Q127" s="307"/>
      <c r="R127" s="308">
        <f t="shared" si="9"/>
        <v>0</v>
      </c>
      <c r="S127" s="309"/>
      <c r="T127" s="309">
        <f t="shared" si="12"/>
        <v>0</v>
      </c>
      <c r="U127" s="288" t="str">
        <f t="shared" si="13"/>
        <v>-</v>
      </c>
      <c r="V127" s="310"/>
    </row>
    <row r="128" customHeight="1" spans="2:22">
      <c r="B128" s="262"/>
      <c r="C128" s="245" t="s">
        <v>1230</v>
      </c>
      <c r="D128" s="246" t="s">
        <v>1231</v>
      </c>
      <c r="E128" s="246" t="s">
        <v>1153</v>
      </c>
      <c r="F128" s="247" t="s">
        <v>1228</v>
      </c>
      <c r="G128" s="248" t="s">
        <v>1232</v>
      </c>
      <c r="H128" s="249"/>
      <c r="I128" s="286"/>
      <c r="J128" s="287"/>
      <c r="K128" s="288"/>
      <c r="L128" s="288"/>
      <c r="M128" s="288"/>
      <c r="N128" s="288"/>
      <c r="O128" s="288"/>
      <c r="P128" s="288"/>
      <c r="Q128" s="307"/>
      <c r="R128" s="308">
        <f t="shared" si="9"/>
        <v>0</v>
      </c>
      <c r="S128" s="309"/>
      <c r="T128" s="309">
        <f t="shared" si="12"/>
        <v>0</v>
      </c>
      <c r="U128" s="288" t="str">
        <f t="shared" si="13"/>
        <v>-</v>
      </c>
      <c r="V128" s="310"/>
    </row>
    <row r="129" customHeight="1" spans="2:22">
      <c r="B129" s="262"/>
      <c r="C129" s="245" t="s">
        <v>1233</v>
      </c>
      <c r="D129" s="246" t="s">
        <v>1234</v>
      </c>
      <c r="E129" s="246" t="s">
        <v>145</v>
      </c>
      <c r="F129" s="247" t="s">
        <v>1228</v>
      </c>
      <c r="G129" s="248" t="s">
        <v>1235</v>
      </c>
      <c r="H129" s="249"/>
      <c r="I129" s="286"/>
      <c r="J129" s="287"/>
      <c r="K129" s="288"/>
      <c r="L129" s="288"/>
      <c r="M129" s="288"/>
      <c r="N129" s="288"/>
      <c r="O129" s="288"/>
      <c r="P129" s="288"/>
      <c r="Q129" s="307"/>
      <c r="R129" s="308">
        <f t="shared" si="9"/>
        <v>0</v>
      </c>
      <c r="S129" s="309"/>
      <c r="T129" s="309">
        <f t="shared" si="12"/>
        <v>0</v>
      </c>
      <c r="U129" s="288" t="str">
        <f t="shared" si="13"/>
        <v>-</v>
      </c>
      <c r="V129" s="310"/>
    </row>
    <row r="130" customHeight="1" spans="2:22">
      <c r="B130" s="263"/>
      <c r="C130" s="264" t="s">
        <v>1236</v>
      </c>
      <c r="D130" s="265" t="s">
        <v>1237</v>
      </c>
      <c r="E130" s="265" t="s">
        <v>1198</v>
      </c>
      <c r="F130" s="266" t="s">
        <v>1228</v>
      </c>
      <c r="G130" s="267" t="s">
        <v>1238</v>
      </c>
      <c r="H130" s="268"/>
      <c r="I130" s="295"/>
      <c r="J130" s="296"/>
      <c r="K130" s="297"/>
      <c r="L130" s="297"/>
      <c r="M130" s="297"/>
      <c r="N130" s="297"/>
      <c r="O130" s="297"/>
      <c r="P130" s="297"/>
      <c r="Q130" s="319"/>
      <c r="R130" s="320">
        <f t="shared" si="9"/>
        <v>0</v>
      </c>
      <c r="S130" s="321"/>
      <c r="T130" s="321">
        <f t="shared" si="12"/>
        <v>0</v>
      </c>
      <c r="U130" s="297" t="str">
        <f t="shared" si="13"/>
        <v>-</v>
      </c>
      <c r="V130" s="322"/>
    </row>
    <row r="131" customHeight="1" spans="2:22">
      <c r="B131" s="256"/>
      <c r="C131" s="257" t="s">
        <v>1239</v>
      </c>
      <c r="D131" s="258" t="s">
        <v>1240</v>
      </c>
      <c r="E131" s="258" t="s">
        <v>1241</v>
      </c>
      <c r="F131" s="259"/>
      <c r="G131" s="260" t="s">
        <v>1242</v>
      </c>
      <c r="H131" s="261"/>
      <c r="I131" s="292"/>
      <c r="J131" s="293"/>
      <c r="K131" s="294"/>
      <c r="L131" s="294"/>
      <c r="M131" s="294"/>
      <c r="N131" s="294"/>
      <c r="O131" s="294"/>
      <c r="P131" s="294"/>
      <c r="Q131" s="315"/>
      <c r="R131" s="316">
        <f t="shared" si="9"/>
        <v>0</v>
      </c>
      <c r="S131" s="317"/>
      <c r="T131" s="317">
        <f t="shared" si="12"/>
        <v>0</v>
      </c>
      <c r="U131" s="294" t="str">
        <f t="shared" si="13"/>
        <v>-</v>
      </c>
      <c r="V131" s="318"/>
    </row>
    <row r="132" customHeight="1" spans="2:22">
      <c r="B132" s="262"/>
      <c r="C132" s="245" t="s">
        <v>1243</v>
      </c>
      <c r="D132" s="246" t="s">
        <v>1244</v>
      </c>
      <c r="E132" s="246" t="s">
        <v>1149</v>
      </c>
      <c r="F132" s="247"/>
      <c r="G132" s="248" t="s">
        <v>1245</v>
      </c>
      <c r="H132" s="249"/>
      <c r="I132" s="286"/>
      <c r="J132" s="287"/>
      <c r="K132" s="288"/>
      <c r="L132" s="288"/>
      <c r="M132" s="288"/>
      <c r="N132" s="288"/>
      <c r="O132" s="288"/>
      <c r="P132" s="288"/>
      <c r="Q132" s="307"/>
      <c r="R132" s="308">
        <f t="shared" ref="R132:R163" si="14">IF($A$1="补货",IF(V132="FBA",I132,J132)+K132+L132,IF(V132="FBA",I132,J132))</f>
        <v>0</v>
      </c>
      <c r="S132" s="309"/>
      <c r="T132" s="309">
        <f t="shared" si="12"/>
        <v>0</v>
      </c>
      <c r="U132" s="288" t="str">
        <f t="shared" si="13"/>
        <v>-</v>
      </c>
      <c r="V132" s="310"/>
    </row>
    <row r="133" customHeight="1" spans="2:22">
      <c r="B133" s="262"/>
      <c r="C133" s="245" t="s">
        <v>1246</v>
      </c>
      <c r="D133" s="246" t="s">
        <v>1247</v>
      </c>
      <c r="E133" s="246" t="s">
        <v>1248</v>
      </c>
      <c r="F133" s="247"/>
      <c r="G133" s="248" t="s">
        <v>1249</v>
      </c>
      <c r="H133" s="249"/>
      <c r="I133" s="286"/>
      <c r="J133" s="287"/>
      <c r="K133" s="288"/>
      <c r="L133" s="288"/>
      <c r="M133" s="288"/>
      <c r="N133" s="288"/>
      <c r="O133" s="288"/>
      <c r="P133" s="288"/>
      <c r="Q133" s="307"/>
      <c r="R133" s="308">
        <f t="shared" si="14"/>
        <v>0</v>
      </c>
      <c r="S133" s="309"/>
      <c r="T133" s="309">
        <f t="shared" si="12"/>
        <v>0</v>
      </c>
      <c r="U133" s="288" t="str">
        <f t="shared" si="13"/>
        <v>-</v>
      </c>
      <c r="V133" s="310"/>
    </row>
    <row r="134" customHeight="1" spans="2:22">
      <c r="B134" s="262"/>
      <c r="C134" s="245" t="s">
        <v>1250</v>
      </c>
      <c r="D134" s="246" t="s">
        <v>1251</v>
      </c>
      <c r="E134" s="246" t="s">
        <v>1153</v>
      </c>
      <c r="F134" s="247"/>
      <c r="G134" s="248" t="s">
        <v>1252</v>
      </c>
      <c r="H134" s="249"/>
      <c r="I134" s="286"/>
      <c r="J134" s="287"/>
      <c r="K134" s="288"/>
      <c r="L134" s="288"/>
      <c r="M134" s="288"/>
      <c r="N134" s="288"/>
      <c r="O134" s="288"/>
      <c r="P134" s="288"/>
      <c r="Q134" s="307"/>
      <c r="R134" s="308">
        <f t="shared" si="14"/>
        <v>0</v>
      </c>
      <c r="S134" s="309"/>
      <c r="T134" s="309">
        <f t="shared" si="12"/>
        <v>0</v>
      </c>
      <c r="U134" s="288" t="str">
        <f t="shared" si="13"/>
        <v>-</v>
      </c>
      <c r="V134" s="310"/>
    </row>
    <row r="135" customHeight="1" spans="2:22">
      <c r="B135" s="262"/>
      <c r="C135" s="245" t="s">
        <v>1253</v>
      </c>
      <c r="D135" s="246" t="s">
        <v>1254</v>
      </c>
      <c r="E135" s="246" t="s">
        <v>1255</v>
      </c>
      <c r="F135" s="247"/>
      <c r="G135" s="248" t="s">
        <v>1256</v>
      </c>
      <c r="H135" s="249"/>
      <c r="I135" s="286"/>
      <c r="J135" s="287"/>
      <c r="K135" s="288"/>
      <c r="L135" s="288"/>
      <c r="M135" s="288"/>
      <c r="N135" s="288"/>
      <c r="O135" s="288"/>
      <c r="P135" s="288"/>
      <c r="Q135" s="307"/>
      <c r="R135" s="308">
        <f t="shared" si="14"/>
        <v>0</v>
      </c>
      <c r="S135" s="309"/>
      <c r="T135" s="309">
        <f t="shared" si="12"/>
        <v>0</v>
      </c>
      <c r="U135" s="288" t="str">
        <f t="shared" si="13"/>
        <v>-</v>
      </c>
      <c r="V135" s="310"/>
    </row>
    <row r="136" customHeight="1" spans="2:22">
      <c r="B136" s="262"/>
      <c r="C136" s="245" t="s">
        <v>1257</v>
      </c>
      <c r="D136" s="246" t="s">
        <v>1258</v>
      </c>
      <c r="E136" s="246" t="s">
        <v>145</v>
      </c>
      <c r="F136" s="247"/>
      <c r="G136" s="248" t="s">
        <v>1259</v>
      </c>
      <c r="H136" s="249"/>
      <c r="I136" s="286"/>
      <c r="J136" s="287"/>
      <c r="K136" s="288"/>
      <c r="L136" s="288"/>
      <c r="M136" s="288"/>
      <c r="N136" s="288"/>
      <c r="O136" s="288"/>
      <c r="P136" s="288"/>
      <c r="Q136" s="307"/>
      <c r="R136" s="308">
        <f t="shared" si="14"/>
        <v>0</v>
      </c>
      <c r="S136" s="309"/>
      <c r="T136" s="309">
        <f t="shared" si="12"/>
        <v>0</v>
      </c>
      <c r="U136" s="288" t="str">
        <f t="shared" si="13"/>
        <v>-</v>
      </c>
      <c r="V136" s="310"/>
    </row>
    <row r="137" customHeight="1" spans="2:22">
      <c r="B137" s="262"/>
      <c r="C137" s="245" t="s">
        <v>1260</v>
      </c>
      <c r="D137" s="246" t="s">
        <v>1261</v>
      </c>
      <c r="E137" s="246" t="s">
        <v>1262</v>
      </c>
      <c r="F137" s="247"/>
      <c r="G137" s="248" t="s">
        <v>1263</v>
      </c>
      <c r="H137" s="249"/>
      <c r="I137" s="286"/>
      <c r="J137" s="287"/>
      <c r="K137" s="288"/>
      <c r="L137" s="288"/>
      <c r="M137" s="288"/>
      <c r="N137" s="288"/>
      <c r="O137" s="288"/>
      <c r="P137" s="288"/>
      <c r="Q137" s="307"/>
      <c r="R137" s="308">
        <f t="shared" si="14"/>
        <v>0</v>
      </c>
      <c r="S137" s="309"/>
      <c r="T137" s="309">
        <f t="shared" si="12"/>
        <v>0</v>
      </c>
      <c r="U137" s="288" t="str">
        <f t="shared" si="13"/>
        <v>-</v>
      </c>
      <c r="V137" s="310"/>
    </row>
    <row r="138" customHeight="1" spans="2:22">
      <c r="B138" s="263"/>
      <c r="C138" s="264" t="s">
        <v>1264</v>
      </c>
      <c r="D138" s="265" t="s">
        <v>1265</v>
      </c>
      <c r="E138" s="265" t="s">
        <v>1198</v>
      </c>
      <c r="F138" s="266"/>
      <c r="G138" s="267" t="s">
        <v>1266</v>
      </c>
      <c r="H138" s="268"/>
      <c r="I138" s="295"/>
      <c r="J138" s="296"/>
      <c r="K138" s="297"/>
      <c r="L138" s="297"/>
      <c r="M138" s="297"/>
      <c r="N138" s="297"/>
      <c r="O138" s="297"/>
      <c r="P138" s="297"/>
      <c r="Q138" s="319"/>
      <c r="R138" s="320">
        <f t="shared" si="14"/>
        <v>0</v>
      </c>
      <c r="S138" s="321"/>
      <c r="T138" s="321">
        <f t="shared" si="12"/>
        <v>0</v>
      </c>
      <c r="U138" s="297" t="str">
        <f t="shared" si="13"/>
        <v>-</v>
      </c>
      <c r="V138" s="322"/>
    </row>
    <row r="139" customHeight="1" spans="2:22">
      <c r="B139" s="256"/>
      <c r="C139" s="257" t="s">
        <v>1267</v>
      </c>
      <c r="D139" s="258" t="s">
        <v>1268</v>
      </c>
      <c r="E139" s="258" t="s">
        <v>145</v>
      </c>
      <c r="F139" s="259"/>
      <c r="G139" s="260" t="s">
        <v>1269</v>
      </c>
      <c r="H139" s="261"/>
      <c r="I139" s="292"/>
      <c r="J139" s="293"/>
      <c r="K139" s="294"/>
      <c r="L139" s="294"/>
      <c r="M139" s="294"/>
      <c r="N139" s="294"/>
      <c r="O139" s="294"/>
      <c r="P139" s="294"/>
      <c r="Q139" s="315"/>
      <c r="R139" s="316">
        <f t="shared" si="14"/>
        <v>0</v>
      </c>
      <c r="S139" s="317"/>
      <c r="T139" s="317">
        <f t="shared" si="12"/>
        <v>0</v>
      </c>
      <c r="U139" s="294" t="str">
        <f t="shared" si="13"/>
        <v>-</v>
      </c>
      <c r="V139" s="318"/>
    </row>
    <row r="140" customHeight="1" spans="2:22">
      <c r="B140" s="263"/>
      <c r="C140" s="264" t="s">
        <v>1270</v>
      </c>
      <c r="D140" s="265" t="s">
        <v>1271</v>
      </c>
      <c r="E140" s="265" t="s">
        <v>1198</v>
      </c>
      <c r="F140" s="266"/>
      <c r="G140" s="267" t="s">
        <v>1272</v>
      </c>
      <c r="H140" s="268"/>
      <c r="I140" s="295"/>
      <c r="J140" s="296"/>
      <c r="K140" s="297"/>
      <c r="L140" s="297"/>
      <c r="M140" s="297"/>
      <c r="N140" s="297"/>
      <c r="O140" s="297"/>
      <c r="P140" s="297"/>
      <c r="Q140" s="319"/>
      <c r="R140" s="320">
        <f t="shared" si="14"/>
        <v>0</v>
      </c>
      <c r="S140" s="321"/>
      <c r="T140" s="321">
        <f t="shared" si="12"/>
        <v>0</v>
      </c>
      <c r="U140" s="297" t="str">
        <f t="shared" si="13"/>
        <v>-</v>
      </c>
      <c r="V140" s="322"/>
    </row>
    <row r="141" customHeight="1" spans="2:22">
      <c r="B141" s="256"/>
      <c r="C141" s="257" t="s">
        <v>1273</v>
      </c>
      <c r="D141" s="258" t="s">
        <v>1274</v>
      </c>
      <c r="E141" s="258" t="s">
        <v>1149</v>
      </c>
      <c r="F141" s="259" t="s">
        <v>1275</v>
      </c>
      <c r="G141" s="260" t="s">
        <v>1276</v>
      </c>
      <c r="H141" s="261"/>
      <c r="I141" s="292"/>
      <c r="J141" s="293"/>
      <c r="K141" s="294"/>
      <c r="L141" s="294"/>
      <c r="M141" s="294"/>
      <c r="N141" s="294"/>
      <c r="O141" s="294"/>
      <c r="P141" s="294"/>
      <c r="Q141" s="315"/>
      <c r="R141" s="316">
        <f t="shared" si="14"/>
        <v>0</v>
      </c>
      <c r="S141" s="317"/>
      <c r="T141" s="317">
        <f t="shared" ref="T141:T197" si="15">R141+S141</f>
        <v>0</v>
      </c>
      <c r="U141" s="294" t="str">
        <f t="shared" ref="U141:U197" si="16">IF(Q141&gt;0,T141/Q141*7,"-")</f>
        <v>-</v>
      </c>
      <c r="V141" s="318"/>
    </row>
    <row r="142" customHeight="1" spans="2:22">
      <c r="B142" s="262"/>
      <c r="C142" s="245" t="s">
        <v>1277</v>
      </c>
      <c r="D142" s="246" t="s">
        <v>1278</v>
      </c>
      <c r="E142" s="246" t="s">
        <v>1149</v>
      </c>
      <c r="F142" s="247" t="s">
        <v>1279</v>
      </c>
      <c r="G142" s="248" t="s">
        <v>1280</v>
      </c>
      <c r="H142" s="249"/>
      <c r="I142" s="286"/>
      <c r="J142" s="287"/>
      <c r="K142" s="288"/>
      <c r="L142" s="288"/>
      <c r="M142" s="288"/>
      <c r="N142" s="288"/>
      <c r="O142" s="288"/>
      <c r="P142" s="288"/>
      <c r="Q142" s="307"/>
      <c r="R142" s="308">
        <f t="shared" si="14"/>
        <v>0</v>
      </c>
      <c r="S142" s="309"/>
      <c r="T142" s="309">
        <f t="shared" si="15"/>
        <v>0</v>
      </c>
      <c r="U142" s="288" t="str">
        <f t="shared" si="16"/>
        <v>-</v>
      </c>
      <c r="V142" s="310"/>
    </row>
    <row r="143" customHeight="1" spans="2:22">
      <c r="B143" s="262"/>
      <c r="C143" s="245" t="s">
        <v>1281</v>
      </c>
      <c r="D143" s="246" t="s">
        <v>1282</v>
      </c>
      <c r="E143" s="246" t="s">
        <v>1153</v>
      </c>
      <c r="F143" s="247" t="s">
        <v>1275</v>
      </c>
      <c r="G143" s="248" t="s">
        <v>1283</v>
      </c>
      <c r="H143" s="249"/>
      <c r="I143" s="286"/>
      <c r="J143" s="287"/>
      <c r="K143" s="288"/>
      <c r="L143" s="288"/>
      <c r="M143" s="288"/>
      <c r="N143" s="288"/>
      <c r="O143" s="288"/>
      <c r="P143" s="288"/>
      <c r="Q143" s="307"/>
      <c r="R143" s="308">
        <f t="shared" si="14"/>
        <v>0</v>
      </c>
      <c r="S143" s="309"/>
      <c r="T143" s="309">
        <f t="shared" si="15"/>
        <v>0</v>
      </c>
      <c r="U143" s="288" t="str">
        <f t="shared" si="16"/>
        <v>-</v>
      </c>
      <c r="V143" s="310"/>
    </row>
    <row r="144" customHeight="1" spans="2:22">
      <c r="B144" s="262"/>
      <c r="C144" s="245" t="s">
        <v>1284</v>
      </c>
      <c r="D144" s="246" t="s">
        <v>1285</v>
      </c>
      <c r="E144" s="246" t="s">
        <v>1153</v>
      </c>
      <c r="F144" s="247" t="s">
        <v>1279</v>
      </c>
      <c r="G144" s="248" t="s">
        <v>1286</v>
      </c>
      <c r="H144" s="249"/>
      <c r="I144" s="286"/>
      <c r="J144" s="287"/>
      <c r="K144" s="288"/>
      <c r="L144" s="288"/>
      <c r="M144" s="288"/>
      <c r="N144" s="288"/>
      <c r="O144" s="288"/>
      <c r="P144" s="288"/>
      <c r="Q144" s="307"/>
      <c r="R144" s="308">
        <f t="shared" si="14"/>
        <v>0</v>
      </c>
      <c r="S144" s="309"/>
      <c r="T144" s="309">
        <f t="shared" si="15"/>
        <v>0</v>
      </c>
      <c r="U144" s="288" t="str">
        <f t="shared" si="16"/>
        <v>-</v>
      </c>
      <c r="V144" s="310"/>
    </row>
    <row r="145" customHeight="1" spans="2:22">
      <c r="B145" s="262"/>
      <c r="C145" s="245" t="s">
        <v>1287</v>
      </c>
      <c r="D145" s="246" t="s">
        <v>1288</v>
      </c>
      <c r="E145" s="246" t="s">
        <v>145</v>
      </c>
      <c r="F145" s="247" t="s">
        <v>1275</v>
      </c>
      <c r="G145" s="248" t="s">
        <v>1289</v>
      </c>
      <c r="H145" s="249"/>
      <c r="I145" s="286"/>
      <c r="J145" s="287"/>
      <c r="K145" s="288"/>
      <c r="L145" s="288"/>
      <c r="M145" s="288"/>
      <c r="N145" s="288"/>
      <c r="O145" s="288"/>
      <c r="P145" s="288"/>
      <c r="Q145" s="307"/>
      <c r="R145" s="308">
        <f t="shared" si="14"/>
        <v>0</v>
      </c>
      <c r="S145" s="309"/>
      <c r="T145" s="309">
        <f t="shared" si="15"/>
        <v>0</v>
      </c>
      <c r="U145" s="288" t="str">
        <f t="shared" si="16"/>
        <v>-</v>
      </c>
      <c r="V145" s="310"/>
    </row>
    <row r="146" customHeight="1" spans="2:22">
      <c r="B146" s="262"/>
      <c r="C146" s="245" t="s">
        <v>1290</v>
      </c>
      <c r="D146" s="246" t="s">
        <v>1291</v>
      </c>
      <c r="E146" s="246" t="s">
        <v>145</v>
      </c>
      <c r="F146" s="247" t="s">
        <v>1279</v>
      </c>
      <c r="G146" s="248" t="s">
        <v>1292</v>
      </c>
      <c r="H146" s="249"/>
      <c r="I146" s="286"/>
      <c r="J146" s="287"/>
      <c r="K146" s="288"/>
      <c r="L146" s="288"/>
      <c r="M146" s="288"/>
      <c r="N146" s="288"/>
      <c r="O146" s="288"/>
      <c r="P146" s="288"/>
      <c r="Q146" s="307"/>
      <c r="R146" s="308">
        <f t="shared" si="14"/>
        <v>0</v>
      </c>
      <c r="S146" s="309"/>
      <c r="T146" s="309">
        <f t="shared" si="15"/>
        <v>0</v>
      </c>
      <c r="U146" s="288" t="str">
        <f t="shared" si="16"/>
        <v>-</v>
      </c>
      <c r="V146" s="310"/>
    </row>
    <row r="147" customHeight="1" spans="2:22">
      <c r="B147" s="262"/>
      <c r="C147" s="245" t="s">
        <v>1293</v>
      </c>
      <c r="D147" s="246" t="s">
        <v>1294</v>
      </c>
      <c r="E147" s="246" t="s">
        <v>1198</v>
      </c>
      <c r="F147" s="247" t="s">
        <v>1275</v>
      </c>
      <c r="G147" s="248" t="s">
        <v>1295</v>
      </c>
      <c r="H147" s="249"/>
      <c r="I147" s="286"/>
      <c r="J147" s="287"/>
      <c r="K147" s="288"/>
      <c r="L147" s="288"/>
      <c r="M147" s="288"/>
      <c r="N147" s="288"/>
      <c r="O147" s="288"/>
      <c r="P147" s="288"/>
      <c r="Q147" s="307"/>
      <c r="R147" s="308">
        <f t="shared" si="14"/>
        <v>0</v>
      </c>
      <c r="S147" s="309"/>
      <c r="T147" s="309">
        <f t="shared" si="15"/>
        <v>0</v>
      </c>
      <c r="U147" s="288" t="str">
        <f t="shared" si="16"/>
        <v>-</v>
      </c>
      <c r="V147" s="310"/>
    </row>
    <row r="148" customHeight="1" spans="2:22">
      <c r="B148" s="263"/>
      <c r="C148" s="264" t="s">
        <v>1296</v>
      </c>
      <c r="D148" s="265" t="s">
        <v>1297</v>
      </c>
      <c r="E148" s="265" t="s">
        <v>1198</v>
      </c>
      <c r="F148" s="266" t="s">
        <v>1279</v>
      </c>
      <c r="G148" s="267" t="s">
        <v>1298</v>
      </c>
      <c r="H148" s="268"/>
      <c r="I148" s="295"/>
      <c r="J148" s="296"/>
      <c r="K148" s="297"/>
      <c r="L148" s="297"/>
      <c r="M148" s="297"/>
      <c r="N148" s="297"/>
      <c r="O148" s="297"/>
      <c r="P148" s="297"/>
      <c r="Q148" s="319"/>
      <c r="R148" s="320">
        <f t="shared" si="14"/>
        <v>0</v>
      </c>
      <c r="S148" s="321"/>
      <c r="T148" s="321">
        <f t="shared" si="15"/>
        <v>0</v>
      </c>
      <c r="U148" s="297" t="str">
        <f t="shared" si="16"/>
        <v>-</v>
      </c>
      <c r="V148" s="322"/>
    </row>
    <row r="149" customHeight="1" spans="2:22">
      <c r="B149" s="269"/>
      <c r="C149" s="270" t="s">
        <v>1299</v>
      </c>
      <c r="D149" s="271" t="s">
        <v>1300</v>
      </c>
      <c r="E149" s="271" t="s">
        <v>1153</v>
      </c>
      <c r="F149" s="272"/>
      <c r="G149" s="273" t="s">
        <v>1301</v>
      </c>
      <c r="H149" s="274"/>
      <c r="I149" s="298"/>
      <c r="J149" s="299"/>
      <c r="K149" s="300"/>
      <c r="L149" s="300"/>
      <c r="M149" s="300"/>
      <c r="N149" s="300"/>
      <c r="O149" s="300"/>
      <c r="P149" s="300"/>
      <c r="Q149" s="323"/>
      <c r="R149" s="324">
        <f t="shared" si="14"/>
        <v>0</v>
      </c>
      <c r="S149" s="325"/>
      <c r="T149" s="325">
        <f t="shared" si="15"/>
        <v>0</v>
      </c>
      <c r="U149" s="300" t="str">
        <f t="shared" si="16"/>
        <v>-</v>
      </c>
      <c r="V149" s="326"/>
    </row>
    <row r="150" customHeight="1" spans="2:22">
      <c r="B150" s="250"/>
      <c r="C150" s="251" t="s">
        <v>1302</v>
      </c>
      <c r="D150" s="252" t="s">
        <v>1303</v>
      </c>
      <c r="E150" s="252" t="s">
        <v>145</v>
      </c>
      <c r="F150" s="253"/>
      <c r="G150" s="254" t="s">
        <v>1304</v>
      </c>
      <c r="H150" s="255"/>
      <c r="I150" s="289"/>
      <c r="J150" s="290"/>
      <c r="K150" s="291"/>
      <c r="L150" s="291"/>
      <c r="M150" s="291"/>
      <c r="N150" s="291"/>
      <c r="O150" s="291"/>
      <c r="P150" s="291"/>
      <c r="Q150" s="311"/>
      <c r="R150" s="312">
        <f t="shared" si="14"/>
        <v>0</v>
      </c>
      <c r="S150" s="313"/>
      <c r="T150" s="313">
        <f t="shared" si="15"/>
        <v>0</v>
      </c>
      <c r="U150" s="291" t="str">
        <f t="shared" si="16"/>
        <v>-</v>
      </c>
      <c r="V150" s="314"/>
    </row>
    <row r="151" customHeight="1" spans="2:22">
      <c r="B151" s="256"/>
      <c r="C151" s="257" t="s">
        <v>1305</v>
      </c>
      <c r="D151" s="258" t="s">
        <v>1306</v>
      </c>
      <c r="E151" s="258" t="s">
        <v>1153</v>
      </c>
      <c r="F151" s="259"/>
      <c r="G151" s="260" t="s">
        <v>1307</v>
      </c>
      <c r="H151" s="261"/>
      <c r="I151" s="292"/>
      <c r="J151" s="293"/>
      <c r="K151" s="294"/>
      <c r="L151" s="294"/>
      <c r="M151" s="294"/>
      <c r="N151" s="294"/>
      <c r="O151" s="294"/>
      <c r="P151" s="294"/>
      <c r="Q151" s="315"/>
      <c r="R151" s="316">
        <f t="shared" si="14"/>
        <v>0</v>
      </c>
      <c r="S151" s="317"/>
      <c r="T151" s="317">
        <f t="shared" si="15"/>
        <v>0</v>
      </c>
      <c r="U151" s="294" t="str">
        <f t="shared" si="16"/>
        <v>-</v>
      </c>
      <c r="V151" s="318"/>
    </row>
    <row r="152" customHeight="1" spans="2:22">
      <c r="B152" s="263"/>
      <c r="C152" s="264" t="s">
        <v>1308</v>
      </c>
      <c r="D152" s="265" t="s">
        <v>1309</v>
      </c>
      <c r="E152" s="265" t="s">
        <v>145</v>
      </c>
      <c r="F152" s="266"/>
      <c r="G152" s="267" t="s">
        <v>1310</v>
      </c>
      <c r="H152" s="268"/>
      <c r="I152" s="295"/>
      <c r="J152" s="296"/>
      <c r="K152" s="297"/>
      <c r="L152" s="297"/>
      <c r="M152" s="297"/>
      <c r="N152" s="297"/>
      <c r="O152" s="297"/>
      <c r="P152" s="297"/>
      <c r="Q152" s="319"/>
      <c r="R152" s="320">
        <f t="shared" si="14"/>
        <v>0</v>
      </c>
      <c r="S152" s="321"/>
      <c r="T152" s="321">
        <f t="shared" si="15"/>
        <v>0</v>
      </c>
      <c r="U152" s="297" t="str">
        <f t="shared" si="16"/>
        <v>-</v>
      </c>
      <c r="V152" s="322"/>
    </row>
    <row r="153" customHeight="1" spans="2:22">
      <c r="B153" s="276"/>
      <c r="C153" s="277" t="s">
        <v>1311</v>
      </c>
      <c r="D153" s="278" t="s">
        <v>1312</v>
      </c>
      <c r="E153" s="278"/>
      <c r="F153" s="279"/>
      <c r="G153" s="280" t="s">
        <v>1313</v>
      </c>
      <c r="H153" s="281"/>
      <c r="I153" s="301"/>
      <c r="J153" s="302"/>
      <c r="K153" s="303"/>
      <c r="L153" s="303"/>
      <c r="M153" s="303"/>
      <c r="N153" s="303"/>
      <c r="O153" s="303"/>
      <c r="P153" s="303"/>
      <c r="Q153" s="327"/>
      <c r="R153" s="328">
        <f t="shared" si="14"/>
        <v>0</v>
      </c>
      <c r="S153" s="329"/>
      <c r="T153" s="329">
        <f t="shared" si="15"/>
        <v>0</v>
      </c>
      <c r="U153" s="303" t="str">
        <f t="shared" si="16"/>
        <v>-</v>
      </c>
      <c r="V153" s="330"/>
    </row>
    <row r="154" customHeight="1" spans="2:22">
      <c r="B154" s="256"/>
      <c r="C154" s="257" t="s">
        <v>1314</v>
      </c>
      <c r="D154" s="258" t="s">
        <v>1315</v>
      </c>
      <c r="E154" s="258" t="s">
        <v>24</v>
      </c>
      <c r="F154" s="259"/>
      <c r="G154" s="260" t="s">
        <v>1316</v>
      </c>
      <c r="H154" s="261"/>
      <c r="I154" s="292"/>
      <c r="J154" s="293"/>
      <c r="K154" s="294"/>
      <c r="L154" s="294"/>
      <c r="M154" s="294"/>
      <c r="N154" s="294"/>
      <c r="O154" s="294"/>
      <c r="P154" s="294"/>
      <c r="Q154" s="315"/>
      <c r="R154" s="316">
        <f t="shared" si="14"/>
        <v>0</v>
      </c>
      <c r="S154" s="317"/>
      <c r="T154" s="317">
        <f t="shared" si="15"/>
        <v>0</v>
      </c>
      <c r="U154" s="294" t="str">
        <f t="shared" si="16"/>
        <v>-</v>
      </c>
      <c r="V154" s="318"/>
    </row>
    <row r="155" customHeight="1" spans="2:22">
      <c r="B155" s="262"/>
      <c r="C155" s="245" t="s">
        <v>1317</v>
      </c>
      <c r="D155" s="246" t="s">
        <v>1318</v>
      </c>
      <c r="E155" s="246" t="s">
        <v>145</v>
      </c>
      <c r="F155" s="247"/>
      <c r="G155" s="248" t="s">
        <v>1319</v>
      </c>
      <c r="H155" s="249"/>
      <c r="I155" s="286"/>
      <c r="J155" s="287"/>
      <c r="K155" s="288"/>
      <c r="L155" s="288"/>
      <c r="M155" s="288"/>
      <c r="N155" s="288"/>
      <c r="O155" s="288"/>
      <c r="P155" s="288"/>
      <c r="Q155" s="307"/>
      <c r="R155" s="308">
        <f t="shared" si="14"/>
        <v>0</v>
      </c>
      <c r="S155" s="309"/>
      <c r="T155" s="309">
        <f t="shared" si="15"/>
        <v>0</v>
      </c>
      <c r="U155" s="288" t="str">
        <f t="shared" si="16"/>
        <v>-</v>
      </c>
      <c r="V155" s="310"/>
    </row>
    <row r="156" customHeight="1" spans="2:22">
      <c r="B156" s="338"/>
      <c r="C156" s="251" t="s">
        <v>1320</v>
      </c>
      <c r="D156" s="252" t="s">
        <v>1321</v>
      </c>
      <c r="E156" s="252" t="s">
        <v>138</v>
      </c>
      <c r="F156" s="253"/>
      <c r="G156" s="254" t="s">
        <v>1322</v>
      </c>
      <c r="H156" s="255"/>
      <c r="I156" s="289"/>
      <c r="J156" s="290"/>
      <c r="K156" s="291"/>
      <c r="L156" s="291"/>
      <c r="M156" s="291"/>
      <c r="N156" s="291"/>
      <c r="O156" s="291"/>
      <c r="P156" s="291"/>
      <c r="Q156" s="311"/>
      <c r="R156" s="312">
        <f t="shared" si="14"/>
        <v>0</v>
      </c>
      <c r="S156" s="313"/>
      <c r="T156" s="313">
        <f t="shared" si="15"/>
        <v>0</v>
      </c>
      <c r="U156" s="291" t="str">
        <f t="shared" si="16"/>
        <v>-</v>
      </c>
      <c r="V156" s="314"/>
    </row>
    <row r="157" customHeight="1" spans="2:22">
      <c r="B157" s="256"/>
      <c r="C157" s="257" t="s">
        <v>1323</v>
      </c>
      <c r="D157" s="258" t="s">
        <v>1324</v>
      </c>
      <c r="E157" s="258" t="s">
        <v>153</v>
      </c>
      <c r="F157" s="259"/>
      <c r="G157" s="260" t="s">
        <v>1325</v>
      </c>
      <c r="H157" s="261"/>
      <c r="I157" s="292"/>
      <c r="J157" s="293"/>
      <c r="K157" s="294"/>
      <c r="L157" s="294"/>
      <c r="M157" s="294"/>
      <c r="N157" s="294"/>
      <c r="O157" s="294"/>
      <c r="P157" s="294"/>
      <c r="Q157" s="315"/>
      <c r="R157" s="316">
        <f t="shared" si="14"/>
        <v>0</v>
      </c>
      <c r="S157" s="317"/>
      <c r="T157" s="317">
        <f t="shared" si="15"/>
        <v>0</v>
      </c>
      <c r="U157" s="294" t="str">
        <f t="shared" si="16"/>
        <v>-</v>
      </c>
      <c r="V157" s="318"/>
    </row>
    <row r="158" customHeight="1" spans="2:22">
      <c r="B158" s="262"/>
      <c r="C158" s="245" t="s">
        <v>1326</v>
      </c>
      <c r="D158" s="246" t="s">
        <v>1327</v>
      </c>
      <c r="E158" s="246" t="s">
        <v>24</v>
      </c>
      <c r="F158" s="247"/>
      <c r="G158" s="248" t="s">
        <v>1328</v>
      </c>
      <c r="H158" s="249"/>
      <c r="I158" s="286"/>
      <c r="J158" s="287"/>
      <c r="K158" s="288"/>
      <c r="L158" s="288"/>
      <c r="M158" s="288"/>
      <c r="N158" s="288"/>
      <c r="O158" s="288"/>
      <c r="P158" s="288"/>
      <c r="Q158" s="307"/>
      <c r="R158" s="308">
        <f t="shared" si="14"/>
        <v>0</v>
      </c>
      <c r="S158" s="309"/>
      <c r="T158" s="309">
        <f t="shared" si="15"/>
        <v>0</v>
      </c>
      <c r="U158" s="288" t="str">
        <f t="shared" si="16"/>
        <v>-</v>
      </c>
      <c r="V158" s="310"/>
    </row>
    <row r="159" customHeight="1" spans="2:22">
      <c r="B159" s="263"/>
      <c r="C159" s="264" t="s">
        <v>1329</v>
      </c>
      <c r="D159" s="265" t="s">
        <v>1330</v>
      </c>
      <c r="E159" s="265" t="s">
        <v>138</v>
      </c>
      <c r="F159" s="266"/>
      <c r="G159" s="267" t="s">
        <v>1331</v>
      </c>
      <c r="H159" s="268"/>
      <c r="I159" s="295"/>
      <c r="J159" s="296"/>
      <c r="K159" s="297"/>
      <c r="L159" s="297"/>
      <c r="M159" s="297"/>
      <c r="N159" s="297"/>
      <c r="O159" s="297"/>
      <c r="P159" s="297"/>
      <c r="Q159" s="319"/>
      <c r="R159" s="320">
        <f t="shared" si="14"/>
        <v>0</v>
      </c>
      <c r="S159" s="321"/>
      <c r="T159" s="321">
        <f t="shared" si="15"/>
        <v>0</v>
      </c>
      <c r="U159" s="297" t="str">
        <f t="shared" si="16"/>
        <v>-</v>
      </c>
      <c r="V159" s="322"/>
    </row>
    <row r="160" customHeight="1" spans="2:22">
      <c r="B160" s="269"/>
      <c r="C160" s="270" t="s">
        <v>1332</v>
      </c>
      <c r="D160" s="271" t="s">
        <v>1333</v>
      </c>
      <c r="E160" s="271" t="s">
        <v>145</v>
      </c>
      <c r="F160" s="272"/>
      <c r="G160" s="273" t="s">
        <v>1334</v>
      </c>
      <c r="H160" s="274"/>
      <c r="I160" s="298"/>
      <c r="J160" s="299"/>
      <c r="K160" s="300"/>
      <c r="L160" s="300"/>
      <c r="M160" s="300"/>
      <c r="N160" s="300"/>
      <c r="O160" s="300"/>
      <c r="P160" s="300"/>
      <c r="Q160" s="323"/>
      <c r="R160" s="324">
        <f t="shared" si="14"/>
        <v>0</v>
      </c>
      <c r="S160" s="325"/>
      <c r="T160" s="325">
        <f t="shared" si="15"/>
        <v>0</v>
      </c>
      <c r="U160" s="300" t="str">
        <f t="shared" si="16"/>
        <v>-</v>
      </c>
      <c r="V160" s="326"/>
    </row>
    <row r="161" customHeight="1" spans="2:22">
      <c r="B161" s="250"/>
      <c r="C161" s="251" t="s">
        <v>1335</v>
      </c>
      <c r="D161" s="252" t="s">
        <v>1336</v>
      </c>
      <c r="E161" s="252" t="s">
        <v>138</v>
      </c>
      <c r="F161" s="253"/>
      <c r="G161" s="254" t="s">
        <v>1337</v>
      </c>
      <c r="H161" s="255"/>
      <c r="I161" s="289"/>
      <c r="J161" s="290"/>
      <c r="K161" s="291"/>
      <c r="L161" s="291"/>
      <c r="M161" s="291"/>
      <c r="N161" s="291"/>
      <c r="O161" s="291"/>
      <c r="P161" s="291"/>
      <c r="Q161" s="311"/>
      <c r="R161" s="312">
        <f t="shared" si="14"/>
        <v>0</v>
      </c>
      <c r="S161" s="313"/>
      <c r="T161" s="313">
        <f t="shared" si="15"/>
        <v>0</v>
      </c>
      <c r="U161" s="291" t="str">
        <f t="shared" si="16"/>
        <v>-</v>
      </c>
      <c r="V161" s="314"/>
    </row>
    <row r="162" customHeight="1" spans="2:22">
      <c r="B162" s="256"/>
      <c r="C162" s="257" t="s">
        <v>1338</v>
      </c>
      <c r="D162" s="258" t="s">
        <v>1339</v>
      </c>
      <c r="E162" s="258" t="s">
        <v>1340</v>
      </c>
      <c r="F162" s="259"/>
      <c r="G162" s="260" t="s">
        <v>1341</v>
      </c>
      <c r="H162" s="261"/>
      <c r="I162" s="292"/>
      <c r="J162" s="293"/>
      <c r="K162" s="294"/>
      <c r="L162" s="294"/>
      <c r="M162" s="294"/>
      <c r="N162" s="294"/>
      <c r="O162" s="294"/>
      <c r="P162" s="294"/>
      <c r="Q162" s="315"/>
      <c r="R162" s="316">
        <f t="shared" si="14"/>
        <v>0</v>
      </c>
      <c r="S162" s="317"/>
      <c r="T162" s="317">
        <f t="shared" si="15"/>
        <v>0</v>
      </c>
      <c r="U162" s="294" t="str">
        <f t="shared" si="16"/>
        <v>-</v>
      </c>
      <c r="V162" s="318"/>
    </row>
    <row r="163" customHeight="1" spans="2:22">
      <c r="B163" s="262"/>
      <c r="C163" s="245" t="s">
        <v>1342</v>
      </c>
      <c r="D163" s="246" t="s">
        <v>1343</v>
      </c>
      <c r="E163" s="246" t="s">
        <v>1344</v>
      </c>
      <c r="F163" s="247"/>
      <c r="G163" s="248" t="s">
        <v>1345</v>
      </c>
      <c r="H163" s="249"/>
      <c r="I163" s="286"/>
      <c r="J163" s="287"/>
      <c r="K163" s="288"/>
      <c r="L163" s="288"/>
      <c r="M163" s="288"/>
      <c r="N163" s="288"/>
      <c r="O163" s="288"/>
      <c r="P163" s="288"/>
      <c r="Q163" s="307"/>
      <c r="R163" s="308">
        <f t="shared" si="14"/>
        <v>0</v>
      </c>
      <c r="S163" s="309"/>
      <c r="T163" s="309">
        <f t="shared" si="15"/>
        <v>0</v>
      </c>
      <c r="U163" s="288" t="str">
        <f t="shared" si="16"/>
        <v>-</v>
      </c>
      <c r="V163" s="310"/>
    </row>
    <row r="164" customHeight="1" spans="2:22">
      <c r="B164" s="262"/>
      <c r="C164" s="245" t="s">
        <v>1346</v>
      </c>
      <c r="D164" s="246" t="s">
        <v>1347</v>
      </c>
      <c r="E164" s="246" t="s">
        <v>1348</v>
      </c>
      <c r="F164" s="247"/>
      <c r="G164" s="248" t="s">
        <v>1349</v>
      </c>
      <c r="H164" s="249"/>
      <c r="I164" s="286"/>
      <c r="J164" s="287"/>
      <c r="K164" s="288"/>
      <c r="L164" s="288"/>
      <c r="M164" s="288"/>
      <c r="N164" s="288"/>
      <c r="O164" s="288"/>
      <c r="P164" s="288"/>
      <c r="Q164" s="307"/>
      <c r="R164" s="308">
        <f t="shared" ref="R164:R197" si="17">IF($A$1="补货",IF(V164="FBA",I164,J164)+K164+L164,IF(V164="FBA",I164,J164))</f>
        <v>0</v>
      </c>
      <c r="S164" s="309"/>
      <c r="T164" s="309">
        <f t="shared" si="15"/>
        <v>0</v>
      </c>
      <c r="U164" s="288" t="str">
        <f t="shared" si="16"/>
        <v>-</v>
      </c>
      <c r="V164" s="310"/>
    </row>
    <row r="165" customHeight="1" spans="2:22">
      <c r="B165" s="262"/>
      <c r="C165" s="245" t="s">
        <v>1350</v>
      </c>
      <c r="D165" s="246" t="s">
        <v>1351</v>
      </c>
      <c r="E165" s="246" t="s">
        <v>1352</v>
      </c>
      <c r="F165" s="247"/>
      <c r="G165" s="248" t="s">
        <v>1353</v>
      </c>
      <c r="H165" s="249"/>
      <c r="I165" s="286"/>
      <c r="J165" s="287"/>
      <c r="K165" s="288"/>
      <c r="L165" s="288"/>
      <c r="M165" s="288"/>
      <c r="N165" s="288"/>
      <c r="O165" s="288"/>
      <c r="P165" s="288"/>
      <c r="Q165" s="307"/>
      <c r="R165" s="308">
        <f t="shared" si="17"/>
        <v>0</v>
      </c>
      <c r="S165" s="309"/>
      <c r="T165" s="309">
        <f t="shared" si="15"/>
        <v>0</v>
      </c>
      <c r="U165" s="288" t="str">
        <f t="shared" si="16"/>
        <v>-</v>
      </c>
      <c r="V165" s="310"/>
    </row>
    <row r="166" customHeight="1" spans="2:22">
      <c r="B166" s="262"/>
      <c r="C166" s="245" t="s">
        <v>1354</v>
      </c>
      <c r="D166" s="246" t="s">
        <v>1355</v>
      </c>
      <c r="E166" s="246" t="s">
        <v>1356</v>
      </c>
      <c r="F166" s="247"/>
      <c r="G166" s="248" t="s">
        <v>1357</v>
      </c>
      <c r="H166" s="249"/>
      <c r="I166" s="286"/>
      <c r="J166" s="287"/>
      <c r="K166" s="288"/>
      <c r="L166" s="288"/>
      <c r="M166" s="288"/>
      <c r="N166" s="288"/>
      <c r="O166" s="288"/>
      <c r="P166" s="288"/>
      <c r="Q166" s="307"/>
      <c r="R166" s="308">
        <f t="shared" si="17"/>
        <v>0</v>
      </c>
      <c r="S166" s="309"/>
      <c r="T166" s="309">
        <f t="shared" si="15"/>
        <v>0</v>
      </c>
      <c r="U166" s="288" t="str">
        <f t="shared" si="16"/>
        <v>-</v>
      </c>
      <c r="V166" s="310"/>
    </row>
    <row r="167" customHeight="1" spans="2:22">
      <c r="B167" s="263"/>
      <c r="C167" s="264" t="s">
        <v>1358</v>
      </c>
      <c r="D167" s="265" t="s">
        <v>1359</v>
      </c>
      <c r="E167" s="265" t="s">
        <v>1360</v>
      </c>
      <c r="F167" s="266"/>
      <c r="G167" s="267" t="s">
        <v>1361</v>
      </c>
      <c r="H167" s="268"/>
      <c r="I167" s="295"/>
      <c r="J167" s="296"/>
      <c r="K167" s="297"/>
      <c r="L167" s="297"/>
      <c r="M167" s="297"/>
      <c r="N167" s="297"/>
      <c r="O167" s="297"/>
      <c r="P167" s="297"/>
      <c r="Q167" s="319"/>
      <c r="R167" s="320">
        <f t="shared" si="17"/>
        <v>0</v>
      </c>
      <c r="S167" s="321"/>
      <c r="T167" s="321">
        <f t="shared" si="15"/>
        <v>0</v>
      </c>
      <c r="U167" s="297" t="str">
        <f t="shared" si="16"/>
        <v>-</v>
      </c>
      <c r="V167" s="322"/>
    </row>
    <row r="168" customHeight="1" spans="2:22">
      <c r="B168" s="269"/>
      <c r="C168" s="270" t="s">
        <v>1362</v>
      </c>
      <c r="D168" s="271" t="s">
        <v>1363</v>
      </c>
      <c r="E168" s="271" t="s">
        <v>145</v>
      </c>
      <c r="F168" s="272"/>
      <c r="G168" s="273" t="s">
        <v>1364</v>
      </c>
      <c r="H168" s="274"/>
      <c r="I168" s="298"/>
      <c r="J168" s="299"/>
      <c r="K168" s="300"/>
      <c r="L168" s="300"/>
      <c r="M168" s="300"/>
      <c r="N168" s="300"/>
      <c r="O168" s="300"/>
      <c r="P168" s="300"/>
      <c r="Q168" s="323"/>
      <c r="R168" s="324">
        <f t="shared" si="17"/>
        <v>0</v>
      </c>
      <c r="S168" s="325"/>
      <c r="T168" s="325">
        <f t="shared" si="15"/>
        <v>0</v>
      </c>
      <c r="U168" s="300" t="str">
        <f t="shared" si="16"/>
        <v>-</v>
      </c>
      <c r="V168" s="326"/>
    </row>
    <row r="169" customHeight="1" spans="2:22">
      <c r="B169" s="250"/>
      <c r="C169" s="251" t="s">
        <v>1365</v>
      </c>
      <c r="D169" s="252" t="s">
        <v>1366</v>
      </c>
      <c r="E169" s="252" t="s">
        <v>138</v>
      </c>
      <c r="F169" s="253"/>
      <c r="G169" s="254" t="s">
        <v>1367</v>
      </c>
      <c r="H169" s="255"/>
      <c r="I169" s="289"/>
      <c r="J169" s="290"/>
      <c r="K169" s="291"/>
      <c r="L169" s="291"/>
      <c r="M169" s="291"/>
      <c r="N169" s="291"/>
      <c r="O169" s="291"/>
      <c r="P169" s="291"/>
      <c r="Q169" s="311"/>
      <c r="R169" s="312">
        <f t="shared" si="17"/>
        <v>0</v>
      </c>
      <c r="S169" s="313"/>
      <c r="T169" s="313">
        <f t="shared" si="15"/>
        <v>0</v>
      </c>
      <c r="U169" s="291" t="str">
        <f t="shared" si="16"/>
        <v>-</v>
      </c>
      <c r="V169" s="314"/>
    </row>
    <row r="170" customHeight="1" spans="2:22">
      <c r="B170" s="256"/>
      <c r="C170" s="257" t="s">
        <v>1368</v>
      </c>
      <c r="D170" s="258" t="s">
        <v>1369</v>
      </c>
      <c r="E170" s="258" t="s">
        <v>911</v>
      </c>
      <c r="F170" s="259"/>
      <c r="G170" s="260" t="s">
        <v>1370</v>
      </c>
      <c r="H170" s="261"/>
      <c r="I170" s="292"/>
      <c r="J170" s="293"/>
      <c r="K170" s="294"/>
      <c r="L170" s="294"/>
      <c r="M170" s="294"/>
      <c r="N170" s="294"/>
      <c r="O170" s="294"/>
      <c r="P170" s="294"/>
      <c r="Q170" s="315"/>
      <c r="R170" s="316">
        <f t="shared" si="17"/>
        <v>0</v>
      </c>
      <c r="S170" s="317"/>
      <c r="T170" s="317">
        <f t="shared" si="15"/>
        <v>0</v>
      </c>
      <c r="U170" s="294" t="str">
        <f t="shared" si="16"/>
        <v>-</v>
      </c>
      <c r="V170" s="318"/>
    </row>
    <row r="171" customHeight="1" spans="2:22">
      <c r="B171" s="262"/>
      <c r="C171" s="245" t="s">
        <v>1371</v>
      </c>
      <c r="D171" s="246" t="s">
        <v>1372</v>
      </c>
      <c r="E171" s="246" t="s">
        <v>1373</v>
      </c>
      <c r="F171" s="247"/>
      <c r="G171" s="248" t="s">
        <v>1374</v>
      </c>
      <c r="H171" s="249"/>
      <c r="I171" s="286"/>
      <c r="J171" s="287"/>
      <c r="K171" s="288"/>
      <c r="L171" s="288"/>
      <c r="M171" s="288"/>
      <c r="N171" s="288"/>
      <c r="O171" s="288"/>
      <c r="P171" s="288"/>
      <c r="Q171" s="307"/>
      <c r="R171" s="308">
        <f t="shared" si="17"/>
        <v>0</v>
      </c>
      <c r="S171" s="309"/>
      <c r="T171" s="309">
        <f t="shared" si="15"/>
        <v>0</v>
      </c>
      <c r="U171" s="288" t="str">
        <f t="shared" si="16"/>
        <v>-</v>
      </c>
      <c r="V171" s="310"/>
    </row>
    <row r="172" customHeight="1" spans="2:22">
      <c r="B172" s="262"/>
      <c r="C172" s="245" t="s">
        <v>1375</v>
      </c>
      <c r="D172" s="246" t="s">
        <v>1376</v>
      </c>
      <c r="E172" s="246" t="s">
        <v>145</v>
      </c>
      <c r="F172" s="247"/>
      <c r="G172" s="248" t="s">
        <v>1377</v>
      </c>
      <c r="H172" s="249"/>
      <c r="I172" s="286"/>
      <c r="J172" s="287"/>
      <c r="K172" s="288"/>
      <c r="L172" s="288"/>
      <c r="M172" s="288"/>
      <c r="N172" s="288"/>
      <c r="O172" s="288"/>
      <c r="P172" s="288"/>
      <c r="Q172" s="307"/>
      <c r="R172" s="308">
        <f t="shared" si="17"/>
        <v>0</v>
      </c>
      <c r="S172" s="309"/>
      <c r="T172" s="309">
        <f t="shared" si="15"/>
        <v>0</v>
      </c>
      <c r="U172" s="288" t="str">
        <f t="shared" si="16"/>
        <v>-</v>
      </c>
      <c r="V172" s="310"/>
    </row>
    <row r="173" customHeight="1" spans="2:22">
      <c r="B173" s="263"/>
      <c r="C173" s="264" t="s">
        <v>1378</v>
      </c>
      <c r="D173" s="265" t="s">
        <v>1379</v>
      </c>
      <c r="E173" s="265" t="s">
        <v>1380</v>
      </c>
      <c r="F173" s="266"/>
      <c r="G173" s="267" t="s">
        <v>1381</v>
      </c>
      <c r="H173" s="268"/>
      <c r="I173" s="295"/>
      <c r="J173" s="296"/>
      <c r="K173" s="297"/>
      <c r="L173" s="297"/>
      <c r="M173" s="297"/>
      <c r="N173" s="297"/>
      <c r="O173" s="297"/>
      <c r="P173" s="297"/>
      <c r="Q173" s="319"/>
      <c r="R173" s="320">
        <f t="shared" si="17"/>
        <v>0</v>
      </c>
      <c r="S173" s="321"/>
      <c r="T173" s="321">
        <f t="shared" si="15"/>
        <v>0</v>
      </c>
      <c r="U173" s="297" t="str">
        <f t="shared" si="16"/>
        <v>-</v>
      </c>
      <c r="V173" s="322"/>
    </row>
    <row r="174" customHeight="1" spans="2:22">
      <c r="B174" s="256"/>
      <c r="C174" s="257" t="s">
        <v>1382</v>
      </c>
      <c r="D174" s="258" t="s">
        <v>1383</v>
      </c>
      <c r="E174" s="258" t="s">
        <v>130</v>
      </c>
      <c r="F174" s="259" t="s">
        <v>1384</v>
      </c>
      <c r="G174" s="260" t="s">
        <v>1385</v>
      </c>
      <c r="H174" s="261"/>
      <c r="I174" s="292"/>
      <c r="J174" s="293"/>
      <c r="K174" s="294"/>
      <c r="L174" s="294"/>
      <c r="M174" s="294"/>
      <c r="N174" s="294"/>
      <c r="O174" s="294"/>
      <c r="P174" s="294"/>
      <c r="Q174" s="315"/>
      <c r="R174" s="316">
        <f t="shared" si="17"/>
        <v>0</v>
      </c>
      <c r="S174" s="317"/>
      <c r="T174" s="317">
        <f t="shared" si="15"/>
        <v>0</v>
      </c>
      <c r="U174" s="294" t="str">
        <f t="shared" si="16"/>
        <v>-</v>
      </c>
      <c r="V174" s="318"/>
    </row>
    <row r="175" customHeight="1" spans="2:22">
      <c r="B175" s="262"/>
      <c r="C175" s="245" t="s">
        <v>1386</v>
      </c>
      <c r="D175" s="246" t="s">
        <v>1387</v>
      </c>
      <c r="E175" s="246" t="s">
        <v>911</v>
      </c>
      <c r="F175" s="247" t="s">
        <v>1384</v>
      </c>
      <c r="G175" s="248" t="s">
        <v>1388</v>
      </c>
      <c r="H175" s="249"/>
      <c r="I175" s="286"/>
      <c r="J175" s="287"/>
      <c r="K175" s="288"/>
      <c r="L175" s="288"/>
      <c r="M175" s="288"/>
      <c r="N175" s="288"/>
      <c r="O175" s="288"/>
      <c r="P175" s="288"/>
      <c r="Q175" s="307"/>
      <c r="R175" s="308">
        <f t="shared" si="17"/>
        <v>0</v>
      </c>
      <c r="S175" s="309"/>
      <c r="T175" s="309">
        <f t="shared" si="15"/>
        <v>0</v>
      </c>
      <c r="U175" s="288" t="str">
        <f t="shared" si="16"/>
        <v>-</v>
      </c>
      <c r="V175" s="310"/>
    </row>
    <row r="176" customHeight="1" spans="2:22">
      <c r="B176" s="262"/>
      <c r="C176" s="245" t="s">
        <v>1389</v>
      </c>
      <c r="D176" s="246" t="s">
        <v>1390</v>
      </c>
      <c r="E176" s="246" t="s">
        <v>145</v>
      </c>
      <c r="F176" s="247" t="s">
        <v>1384</v>
      </c>
      <c r="G176" s="248" t="s">
        <v>1391</v>
      </c>
      <c r="H176" s="249"/>
      <c r="I176" s="286"/>
      <c r="J176" s="287"/>
      <c r="K176" s="288"/>
      <c r="L176" s="288"/>
      <c r="M176" s="288"/>
      <c r="N176" s="288"/>
      <c r="O176" s="288"/>
      <c r="P176" s="288"/>
      <c r="Q176" s="307"/>
      <c r="R176" s="308">
        <f t="shared" si="17"/>
        <v>0</v>
      </c>
      <c r="S176" s="309"/>
      <c r="T176" s="309">
        <f t="shared" si="15"/>
        <v>0</v>
      </c>
      <c r="U176" s="288" t="str">
        <f t="shared" si="16"/>
        <v>-</v>
      </c>
      <c r="V176" s="310"/>
    </row>
    <row r="177" customHeight="1" spans="2:22">
      <c r="B177" s="262"/>
      <c r="C177" s="245" t="s">
        <v>1392</v>
      </c>
      <c r="D177" s="246" t="s">
        <v>1393</v>
      </c>
      <c r="E177" s="246" t="s">
        <v>1380</v>
      </c>
      <c r="F177" s="247" t="s">
        <v>1384</v>
      </c>
      <c r="G177" s="248" t="s">
        <v>1394</v>
      </c>
      <c r="H177" s="249"/>
      <c r="I177" s="286"/>
      <c r="J177" s="287"/>
      <c r="K177" s="288"/>
      <c r="L177" s="288"/>
      <c r="M177" s="288"/>
      <c r="N177" s="288"/>
      <c r="O177" s="288"/>
      <c r="P177" s="288"/>
      <c r="Q177" s="307"/>
      <c r="R177" s="308">
        <f t="shared" si="17"/>
        <v>0</v>
      </c>
      <c r="S177" s="309"/>
      <c r="T177" s="309">
        <f t="shared" si="15"/>
        <v>0</v>
      </c>
      <c r="U177" s="288" t="str">
        <f t="shared" si="16"/>
        <v>-</v>
      </c>
      <c r="V177" s="310"/>
    </row>
    <row r="178" customHeight="1" spans="2:22">
      <c r="B178" s="262"/>
      <c r="C178" s="245" t="s">
        <v>1395</v>
      </c>
      <c r="D178" s="246" t="s">
        <v>1396</v>
      </c>
      <c r="E178" s="246" t="s">
        <v>130</v>
      </c>
      <c r="F178" s="247" t="s">
        <v>1397</v>
      </c>
      <c r="G178" s="248" t="s">
        <v>1398</v>
      </c>
      <c r="H178" s="249"/>
      <c r="I178" s="286"/>
      <c r="J178" s="287"/>
      <c r="K178" s="288"/>
      <c r="L178" s="288"/>
      <c r="M178" s="288"/>
      <c r="N178" s="288"/>
      <c r="O178" s="288"/>
      <c r="P178" s="288"/>
      <c r="Q178" s="307"/>
      <c r="R178" s="308">
        <f t="shared" si="17"/>
        <v>0</v>
      </c>
      <c r="S178" s="309"/>
      <c r="T178" s="309">
        <f t="shared" si="15"/>
        <v>0</v>
      </c>
      <c r="U178" s="288" t="str">
        <f t="shared" si="16"/>
        <v>-</v>
      </c>
      <c r="V178" s="310"/>
    </row>
    <row r="179" customHeight="1" spans="2:22">
      <c r="B179" s="262"/>
      <c r="C179" s="245" t="s">
        <v>1399</v>
      </c>
      <c r="D179" s="246" t="s">
        <v>1400</v>
      </c>
      <c r="E179" s="246" t="s">
        <v>145</v>
      </c>
      <c r="F179" s="247" t="s">
        <v>1397</v>
      </c>
      <c r="G179" s="248" t="s">
        <v>1401</v>
      </c>
      <c r="H179" s="249"/>
      <c r="I179" s="286"/>
      <c r="J179" s="287"/>
      <c r="K179" s="288"/>
      <c r="L179" s="288"/>
      <c r="M179" s="288"/>
      <c r="N179" s="288"/>
      <c r="O179" s="288"/>
      <c r="P179" s="288"/>
      <c r="Q179" s="307"/>
      <c r="R179" s="308">
        <f t="shared" si="17"/>
        <v>0</v>
      </c>
      <c r="S179" s="309"/>
      <c r="T179" s="309">
        <f t="shared" si="15"/>
        <v>0</v>
      </c>
      <c r="U179" s="288" t="str">
        <f t="shared" si="16"/>
        <v>-</v>
      </c>
      <c r="V179" s="310"/>
    </row>
    <row r="180" customHeight="1" spans="2:22">
      <c r="B180" s="262"/>
      <c r="C180" s="245" t="s">
        <v>1402</v>
      </c>
      <c r="D180" s="246" t="s">
        <v>1403</v>
      </c>
      <c r="E180" s="246" t="s">
        <v>1380</v>
      </c>
      <c r="F180" s="247" t="s">
        <v>1397</v>
      </c>
      <c r="G180" s="248" t="s">
        <v>1404</v>
      </c>
      <c r="H180" s="249"/>
      <c r="I180" s="286"/>
      <c r="J180" s="287"/>
      <c r="K180" s="288"/>
      <c r="L180" s="288"/>
      <c r="M180" s="288"/>
      <c r="N180" s="288"/>
      <c r="O180" s="288"/>
      <c r="P180" s="288"/>
      <c r="Q180" s="307"/>
      <c r="R180" s="308">
        <f t="shared" si="17"/>
        <v>0</v>
      </c>
      <c r="S180" s="309"/>
      <c r="T180" s="309">
        <f t="shared" si="15"/>
        <v>0</v>
      </c>
      <c r="U180" s="288" t="str">
        <f t="shared" si="16"/>
        <v>-</v>
      </c>
      <c r="V180" s="310"/>
    </row>
    <row r="181" customHeight="1" spans="2:22">
      <c r="B181" s="262"/>
      <c r="C181" s="245" t="s">
        <v>1405</v>
      </c>
      <c r="D181" s="246" t="s">
        <v>1406</v>
      </c>
      <c r="E181" s="246" t="s">
        <v>130</v>
      </c>
      <c r="F181" s="247" t="s">
        <v>1407</v>
      </c>
      <c r="G181" s="248" t="s">
        <v>1408</v>
      </c>
      <c r="H181" s="249"/>
      <c r="I181" s="286"/>
      <c r="J181" s="287"/>
      <c r="K181" s="288"/>
      <c r="L181" s="288"/>
      <c r="M181" s="288"/>
      <c r="N181" s="288"/>
      <c r="O181" s="288"/>
      <c r="P181" s="288"/>
      <c r="Q181" s="307"/>
      <c r="R181" s="308">
        <f t="shared" si="17"/>
        <v>0</v>
      </c>
      <c r="S181" s="309"/>
      <c r="T181" s="309">
        <f t="shared" si="15"/>
        <v>0</v>
      </c>
      <c r="U181" s="288" t="str">
        <f t="shared" si="16"/>
        <v>-</v>
      </c>
      <c r="V181" s="310"/>
    </row>
    <row r="182" customHeight="1" spans="2:22">
      <c r="B182" s="262"/>
      <c r="C182" s="245" t="s">
        <v>1409</v>
      </c>
      <c r="D182" s="246" t="s">
        <v>1410</v>
      </c>
      <c r="E182" s="246" t="s">
        <v>145</v>
      </c>
      <c r="F182" s="247" t="s">
        <v>1407</v>
      </c>
      <c r="G182" s="248" t="s">
        <v>1411</v>
      </c>
      <c r="H182" s="249"/>
      <c r="I182" s="286"/>
      <c r="J182" s="287"/>
      <c r="K182" s="288"/>
      <c r="L182" s="288"/>
      <c r="M182" s="288"/>
      <c r="N182" s="288"/>
      <c r="O182" s="288"/>
      <c r="P182" s="288"/>
      <c r="Q182" s="307"/>
      <c r="R182" s="308">
        <f t="shared" si="17"/>
        <v>0</v>
      </c>
      <c r="S182" s="309"/>
      <c r="T182" s="309">
        <f t="shared" si="15"/>
        <v>0</v>
      </c>
      <c r="U182" s="288" t="str">
        <f t="shared" si="16"/>
        <v>-</v>
      </c>
      <c r="V182" s="310"/>
    </row>
    <row r="183" customHeight="1" spans="2:22">
      <c r="B183" s="262"/>
      <c r="C183" s="245" t="s">
        <v>1412</v>
      </c>
      <c r="D183" s="246" t="s">
        <v>1413</v>
      </c>
      <c r="E183" s="246" t="s">
        <v>983</v>
      </c>
      <c r="F183" s="247" t="s">
        <v>1407</v>
      </c>
      <c r="G183" s="248" t="s">
        <v>1414</v>
      </c>
      <c r="H183" s="249"/>
      <c r="I183" s="286"/>
      <c r="J183" s="287"/>
      <c r="K183" s="288"/>
      <c r="L183" s="288"/>
      <c r="M183" s="288"/>
      <c r="N183" s="288"/>
      <c r="O183" s="288"/>
      <c r="P183" s="288"/>
      <c r="Q183" s="307"/>
      <c r="R183" s="308">
        <f t="shared" si="17"/>
        <v>0</v>
      </c>
      <c r="S183" s="309"/>
      <c r="T183" s="309">
        <f t="shared" si="15"/>
        <v>0</v>
      </c>
      <c r="U183" s="288" t="str">
        <f t="shared" si="16"/>
        <v>-</v>
      </c>
      <c r="V183" s="310"/>
    </row>
    <row r="184" customHeight="1" spans="2:22">
      <c r="B184" s="263"/>
      <c r="C184" s="264" t="s">
        <v>1415</v>
      </c>
      <c r="D184" s="265" t="s">
        <v>1416</v>
      </c>
      <c r="E184" s="265" t="s">
        <v>1380</v>
      </c>
      <c r="F184" s="266" t="s">
        <v>1407</v>
      </c>
      <c r="G184" s="267" t="s">
        <v>1417</v>
      </c>
      <c r="H184" s="268"/>
      <c r="I184" s="295"/>
      <c r="J184" s="296"/>
      <c r="K184" s="297"/>
      <c r="L184" s="297"/>
      <c r="M184" s="297"/>
      <c r="N184" s="297"/>
      <c r="O184" s="297"/>
      <c r="P184" s="297"/>
      <c r="Q184" s="319"/>
      <c r="R184" s="320">
        <f t="shared" si="17"/>
        <v>0</v>
      </c>
      <c r="S184" s="321"/>
      <c r="T184" s="321">
        <f t="shared" si="15"/>
        <v>0</v>
      </c>
      <c r="U184" s="297" t="str">
        <f t="shared" si="16"/>
        <v>-</v>
      </c>
      <c r="V184" s="322"/>
    </row>
    <row r="185" customHeight="1" spans="2:22">
      <c r="B185" s="256"/>
      <c r="C185" s="257" t="s">
        <v>1418</v>
      </c>
      <c r="D185" s="258" t="s">
        <v>1419</v>
      </c>
      <c r="E185" s="258" t="s">
        <v>911</v>
      </c>
      <c r="F185" s="259"/>
      <c r="G185" s="260" t="s">
        <v>1420</v>
      </c>
      <c r="H185" s="261"/>
      <c r="I185" s="292"/>
      <c r="J185" s="293"/>
      <c r="K185" s="294"/>
      <c r="L185" s="294"/>
      <c r="M185" s="294"/>
      <c r="N185" s="294"/>
      <c r="O185" s="294"/>
      <c r="P185" s="294"/>
      <c r="Q185" s="315"/>
      <c r="R185" s="316">
        <f t="shared" si="17"/>
        <v>0</v>
      </c>
      <c r="S185" s="317"/>
      <c r="T185" s="317">
        <f t="shared" si="15"/>
        <v>0</v>
      </c>
      <c r="U185" s="294" t="str">
        <f t="shared" si="16"/>
        <v>-</v>
      </c>
      <c r="V185" s="318"/>
    </row>
    <row r="186" customHeight="1" spans="2:22">
      <c r="B186" s="262"/>
      <c r="C186" s="245" t="s">
        <v>1421</v>
      </c>
      <c r="D186" s="246" t="s">
        <v>1422</v>
      </c>
      <c r="E186" s="246" t="s">
        <v>24</v>
      </c>
      <c r="F186" s="247"/>
      <c r="G186" s="248" t="s">
        <v>1423</v>
      </c>
      <c r="H186" s="249"/>
      <c r="I186" s="286"/>
      <c r="J186" s="287"/>
      <c r="K186" s="288"/>
      <c r="L186" s="288"/>
      <c r="M186" s="288"/>
      <c r="N186" s="288"/>
      <c r="O186" s="288"/>
      <c r="P186" s="288"/>
      <c r="Q186" s="307"/>
      <c r="R186" s="308">
        <f t="shared" si="17"/>
        <v>0</v>
      </c>
      <c r="S186" s="309"/>
      <c r="T186" s="309">
        <f t="shared" si="15"/>
        <v>0</v>
      </c>
      <c r="U186" s="288" t="str">
        <f t="shared" si="16"/>
        <v>-</v>
      </c>
      <c r="V186" s="310"/>
    </row>
    <row r="187" customHeight="1" spans="2:22">
      <c r="B187" s="262"/>
      <c r="C187" s="245" t="s">
        <v>1424</v>
      </c>
      <c r="D187" s="246" t="s">
        <v>1425</v>
      </c>
      <c r="E187" s="246" t="s">
        <v>145</v>
      </c>
      <c r="F187" s="247"/>
      <c r="G187" s="248" t="s">
        <v>1426</v>
      </c>
      <c r="H187" s="249"/>
      <c r="I187" s="286"/>
      <c r="J187" s="287"/>
      <c r="K187" s="288"/>
      <c r="L187" s="288"/>
      <c r="M187" s="288"/>
      <c r="N187" s="288"/>
      <c r="O187" s="288"/>
      <c r="P187" s="288"/>
      <c r="Q187" s="307"/>
      <c r="R187" s="308">
        <f t="shared" si="17"/>
        <v>0</v>
      </c>
      <c r="S187" s="309"/>
      <c r="T187" s="309">
        <f t="shared" si="15"/>
        <v>0</v>
      </c>
      <c r="U187" s="288" t="str">
        <f t="shared" si="16"/>
        <v>-</v>
      </c>
      <c r="V187" s="310"/>
    </row>
    <row r="188" customHeight="1" spans="2:22">
      <c r="B188" s="262"/>
      <c r="C188" s="245" t="s">
        <v>1427</v>
      </c>
      <c r="D188" s="246" t="s">
        <v>1428</v>
      </c>
      <c r="E188" s="246" t="s">
        <v>138</v>
      </c>
      <c r="F188" s="247"/>
      <c r="G188" s="248" t="s">
        <v>1429</v>
      </c>
      <c r="H188" s="249"/>
      <c r="I188" s="286"/>
      <c r="J188" s="287"/>
      <c r="K188" s="288"/>
      <c r="L188" s="288"/>
      <c r="M188" s="288"/>
      <c r="N188" s="288"/>
      <c r="O188" s="288"/>
      <c r="P188" s="288"/>
      <c r="Q188" s="307"/>
      <c r="R188" s="308">
        <f t="shared" si="17"/>
        <v>0</v>
      </c>
      <c r="S188" s="309"/>
      <c r="T188" s="309">
        <f t="shared" si="15"/>
        <v>0</v>
      </c>
      <c r="U188" s="288" t="str">
        <f t="shared" si="16"/>
        <v>-</v>
      </c>
      <c r="V188" s="310"/>
    </row>
    <row r="189" customHeight="1" spans="2:22">
      <c r="B189" s="262"/>
      <c r="C189" s="245" t="s">
        <v>1430</v>
      </c>
      <c r="D189" s="246" t="s">
        <v>1431</v>
      </c>
      <c r="E189" s="246" t="s">
        <v>983</v>
      </c>
      <c r="F189" s="247"/>
      <c r="G189" s="248" t="s">
        <v>1432</v>
      </c>
      <c r="H189" s="249"/>
      <c r="I189" s="286"/>
      <c r="J189" s="287"/>
      <c r="K189" s="288"/>
      <c r="L189" s="288"/>
      <c r="M189" s="288"/>
      <c r="N189" s="288"/>
      <c r="O189" s="288"/>
      <c r="P189" s="288"/>
      <c r="Q189" s="307"/>
      <c r="R189" s="308">
        <f t="shared" si="17"/>
        <v>0</v>
      </c>
      <c r="S189" s="309"/>
      <c r="T189" s="309">
        <f t="shared" si="15"/>
        <v>0</v>
      </c>
      <c r="U189" s="288" t="str">
        <f t="shared" si="16"/>
        <v>-</v>
      </c>
      <c r="V189" s="310"/>
    </row>
    <row r="190" customHeight="1" spans="2:22">
      <c r="B190" s="263"/>
      <c r="C190" s="264" t="s">
        <v>1433</v>
      </c>
      <c r="D190" s="265" t="s">
        <v>1434</v>
      </c>
      <c r="E190" s="265" t="s">
        <v>824</v>
      </c>
      <c r="F190" s="266"/>
      <c r="G190" s="267" t="s">
        <v>1435</v>
      </c>
      <c r="H190" s="268"/>
      <c r="I190" s="295"/>
      <c r="J190" s="296"/>
      <c r="K190" s="297"/>
      <c r="L190" s="297"/>
      <c r="M190" s="297"/>
      <c r="N190" s="297"/>
      <c r="O190" s="297"/>
      <c r="P190" s="297"/>
      <c r="Q190" s="319"/>
      <c r="R190" s="320">
        <f t="shared" si="17"/>
        <v>0</v>
      </c>
      <c r="S190" s="321"/>
      <c r="T190" s="321">
        <f t="shared" si="15"/>
        <v>0</v>
      </c>
      <c r="U190" s="297" t="str">
        <f t="shared" si="16"/>
        <v>-</v>
      </c>
      <c r="V190" s="322"/>
    </row>
    <row r="191" customHeight="1" spans="2:22">
      <c r="B191" s="269"/>
      <c r="C191" s="339"/>
      <c r="D191" s="340"/>
      <c r="E191" s="340"/>
      <c r="F191" s="272"/>
      <c r="G191" s="341"/>
      <c r="H191" s="274"/>
      <c r="I191" s="298"/>
      <c r="J191" s="299"/>
      <c r="K191" s="300"/>
      <c r="L191" s="300"/>
      <c r="M191" s="300"/>
      <c r="N191" s="300"/>
      <c r="O191" s="300"/>
      <c r="P191" s="300"/>
      <c r="Q191" s="323"/>
      <c r="R191" s="324">
        <f t="shared" si="17"/>
        <v>0</v>
      </c>
      <c r="S191" s="325"/>
      <c r="T191" s="325">
        <f t="shared" si="15"/>
        <v>0</v>
      </c>
      <c r="U191" s="300" t="str">
        <f t="shared" si="16"/>
        <v>-</v>
      </c>
      <c r="V191" s="326"/>
    </row>
    <row r="192" customHeight="1" spans="2:22">
      <c r="B192" s="244"/>
      <c r="C192" s="342"/>
      <c r="D192" s="343"/>
      <c r="E192" s="343"/>
      <c r="F192" s="247"/>
      <c r="G192" s="344"/>
      <c r="H192" s="249"/>
      <c r="I192" s="286"/>
      <c r="J192" s="287"/>
      <c r="K192" s="288"/>
      <c r="L192" s="288"/>
      <c r="M192" s="288"/>
      <c r="N192" s="288"/>
      <c r="O192" s="288"/>
      <c r="P192" s="288"/>
      <c r="Q192" s="307"/>
      <c r="R192" s="308">
        <f t="shared" si="17"/>
        <v>0</v>
      </c>
      <c r="S192" s="309"/>
      <c r="T192" s="309">
        <f t="shared" si="15"/>
        <v>0</v>
      </c>
      <c r="U192" s="288" t="str">
        <f t="shared" si="16"/>
        <v>-</v>
      </c>
      <c r="V192" s="310"/>
    </row>
    <row r="193" customHeight="1" spans="2:22">
      <c r="B193" s="244"/>
      <c r="C193" s="342"/>
      <c r="D193" s="343"/>
      <c r="E193" s="343"/>
      <c r="F193" s="247"/>
      <c r="G193" s="344"/>
      <c r="H193" s="249"/>
      <c r="I193" s="286"/>
      <c r="J193" s="287"/>
      <c r="K193" s="288"/>
      <c r="L193" s="288"/>
      <c r="M193" s="288"/>
      <c r="N193" s="288"/>
      <c r="O193" s="288"/>
      <c r="P193" s="288"/>
      <c r="Q193" s="307"/>
      <c r="R193" s="308">
        <f t="shared" si="17"/>
        <v>0</v>
      </c>
      <c r="S193" s="309"/>
      <c r="T193" s="309">
        <f t="shared" si="15"/>
        <v>0</v>
      </c>
      <c r="U193" s="288" t="str">
        <f t="shared" si="16"/>
        <v>-</v>
      </c>
      <c r="V193" s="310"/>
    </row>
    <row r="194" customHeight="1" spans="2:22">
      <c r="B194" s="244"/>
      <c r="C194" s="342"/>
      <c r="D194" s="343"/>
      <c r="E194" s="343"/>
      <c r="F194" s="247"/>
      <c r="G194" s="344"/>
      <c r="H194" s="249"/>
      <c r="I194" s="286"/>
      <c r="J194" s="287"/>
      <c r="K194" s="288"/>
      <c r="L194" s="288"/>
      <c r="M194" s="288"/>
      <c r="N194" s="288"/>
      <c r="O194" s="288"/>
      <c r="P194" s="288"/>
      <c r="Q194" s="307"/>
      <c r="R194" s="308">
        <f t="shared" si="17"/>
        <v>0</v>
      </c>
      <c r="S194" s="309"/>
      <c r="T194" s="309">
        <f t="shared" si="15"/>
        <v>0</v>
      </c>
      <c r="U194" s="288" t="str">
        <f t="shared" si="16"/>
        <v>-</v>
      </c>
      <c r="V194" s="310"/>
    </row>
    <row r="195" customHeight="1" spans="2:22">
      <c r="B195" s="244" t="s">
        <v>1436</v>
      </c>
      <c r="C195" s="342"/>
      <c r="D195" s="343"/>
      <c r="E195" s="343"/>
      <c r="F195" s="247"/>
      <c r="G195" s="344"/>
      <c r="H195" s="249"/>
      <c r="I195" s="286"/>
      <c r="J195" s="287"/>
      <c r="K195" s="288"/>
      <c r="L195" s="288"/>
      <c r="M195" s="288"/>
      <c r="N195" s="288"/>
      <c r="O195" s="288"/>
      <c r="P195" s="288"/>
      <c r="Q195" s="307"/>
      <c r="R195" s="308">
        <f t="shared" si="17"/>
        <v>0</v>
      </c>
      <c r="S195" s="309"/>
      <c r="T195" s="309">
        <f t="shared" si="15"/>
        <v>0</v>
      </c>
      <c r="U195" s="288" t="str">
        <f t="shared" si="16"/>
        <v>-</v>
      </c>
      <c r="V195" s="310"/>
    </row>
    <row r="196" customHeight="1" spans="2:22">
      <c r="B196" s="244" t="s">
        <v>1436</v>
      </c>
      <c r="C196" s="342"/>
      <c r="D196" s="343"/>
      <c r="E196" s="343"/>
      <c r="F196" s="247"/>
      <c r="G196" s="344"/>
      <c r="H196" s="249"/>
      <c r="I196" s="286"/>
      <c r="J196" s="287"/>
      <c r="K196" s="288"/>
      <c r="L196" s="288"/>
      <c r="M196" s="288"/>
      <c r="N196" s="288"/>
      <c r="O196" s="288"/>
      <c r="P196" s="288"/>
      <c r="Q196" s="307"/>
      <c r="R196" s="308">
        <f t="shared" si="17"/>
        <v>0</v>
      </c>
      <c r="S196" s="309"/>
      <c r="T196" s="309">
        <f t="shared" si="15"/>
        <v>0</v>
      </c>
      <c r="U196" s="288" t="str">
        <f t="shared" si="16"/>
        <v>-</v>
      </c>
      <c r="V196" s="310"/>
    </row>
    <row r="197" customHeight="1" spans="2:22">
      <c r="B197" s="345" t="s">
        <v>1436</v>
      </c>
      <c r="C197" s="346"/>
      <c r="D197" s="347"/>
      <c r="E197" s="347"/>
      <c r="F197" s="348"/>
      <c r="G197" s="349"/>
      <c r="H197" s="268"/>
      <c r="I197" s="295"/>
      <c r="J197" s="296"/>
      <c r="K197" s="297"/>
      <c r="L197" s="297"/>
      <c r="M197" s="297"/>
      <c r="N197" s="297"/>
      <c r="O197" s="297"/>
      <c r="P197" s="297"/>
      <c r="Q197" s="319"/>
      <c r="R197" s="350">
        <f t="shared" si="17"/>
        <v>0</v>
      </c>
      <c r="S197" s="321"/>
      <c r="T197" s="321">
        <f t="shared" si="15"/>
        <v>0</v>
      </c>
      <c r="U197" s="297" t="str">
        <f t="shared" si="16"/>
        <v>-</v>
      </c>
      <c r="V197" s="322"/>
    </row>
  </sheetData>
  <conditionalFormatting sqref="H104:Q104">
    <cfRule type="expression" dxfId="0" priority="53">
      <formula>H104=0</formula>
    </cfRule>
  </conditionalFormatting>
  <conditionalFormatting sqref="H104:I104">
    <cfRule type="expression" dxfId="6" priority="52">
      <formula>AND(H104=0,U104="FBA")</formula>
    </cfRule>
  </conditionalFormatting>
  <conditionalFormatting sqref="J104">
    <cfRule type="expression" dxfId="6" priority="61">
      <formula>AND(#REF!=0,#REF!="FBM")</formula>
    </cfRule>
  </conditionalFormatting>
  <conditionalFormatting sqref="Q104">
    <cfRule type="expression" dxfId="1" priority="55">
      <formula>Q104&gt;1</formula>
    </cfRule>
    <cfRule type="expression" dxfId="2" priority="56">
      <formula>Q104&gt;0.5</formula>
    </cfRule>
    <cfRule type="expression" dxfId="3" priority="57">
      <formula>Q104&gt;0</formula>
    </cfRule>
  </conditionalFormatting>
  <conditionalFormatting sqref="U104">
    <cfRule type="expression" dxfId="9" priority="54">
      <formula>U104&lt;100</formula>
    </cfRule>
  </conditionalFormatting>
  <conditionalFormatting sqref="R4:R197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3 H105:Q197">
    <cfRule type="expression" dxfId="0" priority="3">
      <formula>H4=0</formula>
    </cfRule>
  </conditionalFormatting>
  <conditionalFormatting sqref="H4:I103 H105:I197">
    <cfRule type="expression" dxfId="6" priority="2">
      <formula>AND(H4=0,U4="FBA")</formula>
    </cfRule>
  </conditionalFormatting>
  <conditionalFormatting sqref="J4:J103 J105:J197">
    <cfRule type="expression" dxfId="6" priority="1">
      <formula>AND(J4=0,V4="FBM")</formula>
    </cfRule>
  </conditionalFormatting>
  <conditionalFormatting sqref="Q4:Q103 Q105:Q197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3 U105:U197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6384" width="9" style="4"/>
  </cols>
  <sheetData>
    <row r="1" ht="41.25" customHeight="1"/>
    <row r="3" s="1" customFormat="1" ht="40.5" customHeight="1" spans="2:13">
      <c r="B3" s="7" t="s">
        <v>443</v>
      </c>
      <c r="C3" s="7" t="s">
        <v>444</v>
      </c>
      <c r="D3" s="7" t="s">
        <v>445</v>
      </c>
      <c r="E3" s="7" t="s">
        <v>13</v>
      </c>
      <c r="F3" s="7" t="s">
        <v>446</v>
      </c>
      <c r="G3" s="7" t="s">
        <v>447</v>
      </c>
      <c r="H3" s="7" t="s">
        <v>448</v>
      </c>
      <c r="I3" s="7" t="s">
        <v>449</v>
      </c>
      <c r="J3" s="45" t="s">
        <v>795</v>
      </c>
      <c r="K3" s="45" t="s">
        <v>796</v>
      </c>
      <c r="L3" s="7" t="s">
        <v>195</v>
      </c>
      <c r="M3" s="7" t="s">
        <v>797</v>
      </c>
    </row>
    <row r="4" ht="50.1" customHeight="1" spans="2:1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61" t="s">
        <v>459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46" t="s">
        <v>459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79" t="s">
        <v>459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80" t="s">
        <v>459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81" t="s">
        <v>459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74" t="s">
        <v>459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82" t="s">
        <v>459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80" t="s">
        <v>459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81" t="s">
        <v>459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74" t="s">
        <v>459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82" t="s">
        <v>459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83" t="s">
        <v>459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84" t="s">
        <v>459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77" t="s">
        <v>459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78" t="s">
        <v>459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61" t="s">
        <v>459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46" t="s">
        <v>459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85" t="s">
        <v>472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86" t="s">
        <v>472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61" t="s">
        <v>459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46" t="s">
        <v>459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85" t="s">
        <v>472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86" t="s">
        <v>472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93" t="s">
        <v>459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138" t="s">
        <v>459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139" t="s">
        <v>459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561</v>
      </c>
      <c r="C67" s="94" t="s">
        <v>455</v>
      </c>
      <c r="D67" s="95" t="s">
        <v>562</v>
      </c>
      <c r="E67" s="96"/>
      <c r="F67" s="97" t="s">
        <v>16</v>
      </c>
      <c r="G67" s="97" t="s">
        <v>484</v>
      </c>
      <c r="H67" s="97" t="s">
        <v>462</v>
      </c>
      <c r="I67" s="140" t="s">
        <v>459</v>
      </c>
      <c r="J67" s="141">
        <v>11</v>
      </c>
      <c r="K67" s="141">
        <f t="shared" si="1"/>
        <v>11.2</v>
      </c>
      <c r="L67" s="142">
        <f>'在庫（袜子）'!U67</f>
        <v>0</v>
      </c>
      <c r="M67" s="143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486</v>
      </c>
      <c r="H68" s="101" t="s">
        <v>465</v>
      </c>
      <c r="I68" s="101" t="s">
        <v>459</v>
      </c>
      <c r="J68" s="144">
        <v>11</v>
      </c>
      <c r="K68" s="144">
        <f t="shared" si="1"/>
        <v>11.2</v>
      </c>
      <c r="L68" s="145">
        <f>'在庫（袜子）'!U68</f>
        <v>0</v>
      </c>
      <c r="M68" s="146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488</v>
      </c>
      <c r="H69" s="105" t="s">
        <v>468</v>
      </c>
      <c r="I69" s="147" t="s">
        <v>459</v>
      </c>
      <c r="J69" s="148">
        <v>11</v>
      </c>
      <c r="K69" s="148">
        <f t="shared" si="1"/>
        <v>11.2</v>
      </c>
      <c r="L69" s="149">
        <f>'在庫（袜子）'!U69</f>
        <v>0</v>
      </c>
      <c r="M69" s="150">
        <f t="shared" si="2"/>
        <v>0</v>
      </c>
    </row>
    <row r="70" ht="50.1" customHeight="1" spans="2:1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53" t="s">
        <v>459</v>
      </c>
      <c r="J75" s="154">
        <v>10.5</v>
      </c>
      <c r="K75" s="154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55" t="s">
        <v>459</v>
      </c>
      <c r="J76" s="156">
        <v>10.5</v>
      </c>
      <c r="K76" s="156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57" t="s">
        <v>459</v>
      </c>
      <c r="J77" s="156">
        <v>11.5</v>
      </c>
      <c r="K77" s="156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58" t="s">
        <v>459</v>
      </c>
      <c r="J78" s="159">
        <v>10.5</v>
      </c>
      <c r="K78" s="159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53" t="s">
        <v>459</v>
      </c>
      <c r="J79" s="160">
        <v>10.5</v>
      </c>
      <c r="K79" s="160">
        <f t="shared" si="3"/>
        <v>10.7</v>
      </c>
      <c r="L79" s="89">
        <f>'在庫（袜子）'!U79</f>
        <v>0</v>
      </c>
      <c r="M79" s="161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55" t="s">
        <v>459</v>
      </c>
      <c r="J80" s="156">
        <v>10.5</v>
      </c>
      <c r="K80" s="156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57" t="s">
        <v>459</v>
      </c>
      <c r="J81" s="156">
        <v>11.5</v>
      </c>
      <c r="K81" s="156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57" t="s">
        <v>459</v>
      </c>
      <c r="J82" s="159">
        <v>10.5</v>
      </c>
      <c r="K82" s="159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54">
        <v>12</v>
      </c>
      <c r="K83" s="154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56">
        <v>12</v>
      </c>
      <c r="K84" s="156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164">
        <v>12</v>
      </c>
      <c r="K85" s="164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159">
        <v>12</v>
      </c>
      <c r="K86" s="159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54">
        <v>13.3</v>
      </c>
      <c r="K87" s="154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56">
        <v>13.3</v>
      </c>
      <c r="K88" s="156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59">
        <v>13.3</v>
      </c>
      <c r="K89" s="159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598</v>
      </c>
      <c r="C90" s="94" t="s">
        <v>491</v>
      </c>
      <c r="D90" s="95" t="s">
        <v>599</v>
      </c>
      <c r="E90" s="96"/>
      <c r="F90" s="97" t="s">
        <v>16</v>
      </c>
      <c r="G90" s="97" t="s">
        <v>484</v>
      </c>
      <c r="H90" s="97" t="s">
        <v>462</v>
      </c>
      <c r="I90" s="140" t="s">
        <v>472</v>
      </c>
      <c r="J90" s="167">
        <v>12.5</v>
      </c>
      <c r="K90" s="167">
        <v>12.7</v>
      </c>
      <c r="L90" s="142">
        <f>'在庫（袜子）'!U90</f>
        <v>0</v>
      </c>
      <c r="M90" s="143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486</v>
      </c>
      <c r="H91" s="101" t="s">
        <v>465</v>
      </c>
      <c r="I91" s="101" t="s">
        <v>472</v>
      </c>
      <c r="J91" s="168">
        <v>12.5</v>
      </c>
      <c r="K91" s="168">
        <v>12.7</v>
      </c>
      <c r="L91" s="169">
        <f>'在庫（袜子）'!U91</f>
        <v>0</v>
      </c>
      <c r="M91" s="170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488</v>
      </c>
      <c r="H92" s="105" t="s">
        <v>468</v>
      </c>
      <c r="I92" s="147" t="s">
        <v>472</v>
      </c>
      <c r="J92" s="171">
        <v>12.5</v>
      </c>
      <c r="K92" s="171">
        <v>12.7</v>
      </c>
      <c r="L92" s="149">
        <f>'在庫（袜子）'!U92</f>
        <v>0</v>
      </c>
      <c r="M92" s="150">
        <f t="shared" si="2"/>
        <v>0</v>
      </c>
    </row>
    <row r="93" s="3" customFormat="1" ht="50.1" customHeight="1" spans="2:13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166" t="s">
        <v>472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172" t="s">
        <v>472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173" t="s">
        <v>472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152" t="s">
        <v>472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614</v>
      </c>
      <c r="C100" s="118" t="s">
        <v>491</v>
      </c>
      <c r="D100" s="119" t="s">
        <v>615</v>
      </c>
      <c r="E100" s="96"/>
      <c r="F100" s="97" t="s">
        <v>16</v>
      </c>
      <c r="G100" s="97" t="s">
        <v>484</v>
      </c>
      <c r="H100" s="97" t="s">
        <v>462</v>
      </c>
      <c r="I100" s="97" t="s">
        <v>472</v>
      </c>
      <c r="J100" s="141">
        <v>12.5</v>
      </c>
      <c r="K100" s="141">
        <v>12.7</v>
      </c>
      <c r="L100" s="142">
        <f>'在庫（袜子）'!U100</f>
        <v>0</v>
      </c>
      <c r="M100" s="143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486</v>
      </c>
      <c r="H101" s="101" t="s">
        <v>465</v>
      </c>
      <c r="I101" s="101" t="s">
        <v>472</v>
      </c>
      <c r="J101" s="144">
        <v>12.5</v>
      </c>
      <c r="K101" s="144">
        <v>12.7</v>
      </c>
      <c r="L101" s="169">
        <f>'在庫（袜子）'!U101</f>
        <v>0</v>
      </c>
      <c r="M101" s="170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488</v>
      </c>
      <c r="H102" s="105" t="s">
        <v>468</v>
      </c>
      <c r="I102" s="105" t="s">
        <v>472</v>
      </c>
      <c r="J102" s="148">
        <v>12.5</v>
      </c>
      <c r="K102" s="148">
        <v>12.7</v>
      </c>
      <c r="L102" s="149">
        <f>'在庫（袜子）'!U102</f>
        <v>0</v>
      </c>
      <c r="M102" s="150">
        <f t="shared" si="2"/>
        <v>0</v>
      </c>
    </row>
    <row r="103" ht="50.1" customHeight="1" spans="2:1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174" t="s">
        <v>472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151" t="s">
        <v>472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175" t="s">
        <v>472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491</v>
      </c>
      <c r="D112" s="128" t="s">
        <v>638</v>
      </c>
      <c r="E112" s="129"/>
      <c r="F112" s="97" t="s">
        <v>16</v>
      </c>
      <c r="G112" s="97" t="s">
        <v>484</v>
      </c>
      <c r="H112" s="97" t="s">
        <v>462</v>
      </c>
      <c r="I112" s="97" t="s">
        <v>472</v>
      </c>
      <c r="J112" s="141">
        <v>12.5</v>
      </c>
      <c r="K112" s="141">
        <f t="shared" si="5"/>
        <v>12.7</v>
      </c>
      <c r="L112" s="142">
        <f>'在庫（袜子）'!U112</f>
        <v>0</v>
      </c>
      <c r="M112" s="143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486</v>
      </c>
      <c r="H113" s="101" t="s">
        <v>465</v>
      </c>
      <c r="I113" s="101" t="s">
        <v>472</v>
      </c>
      <c r="J113" s="144">
        <v>12.5</v>
      </c>
      <c r="K113" s="144">
        <f t="shared" si="5"/>
        <v>12.7</v>
      </c>
      <c r="L113" s="169">
        <f>'在庫（袜子）'!U113</f>
        <v>0</v>
      </c>
      <c r="M113" s="170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488</v>
      </c>
      <c r="H114" s="105" t="s">
        <v>468</v>
      </c>
      <c r="I114" s="105" t="s">
        <v>472</v>
      </c>
      <c r="J114" s="148">
        <v>12.5</v>
      </c>
      <c r="K114" s="148">
        <f t="shared" si="5"/>
        <v>12.7</v>
      </c>
      <c r="L114" s="149">
        <f>'在庫（袜子）'!U114</f>
        <v>0</v>
      </c>
      <c r="M114" s="150">
        <f t="shared" si="2"/>
        <v>0</v>
      </c>
    </row>
    <row r="115" ht="50.1" customHeight="1" spans="2:1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93" t="s">
        <v>459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138" t="s">
        <v>459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175" t="s">
        <v>472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162" t="s">
        <v>459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91" t="s">
        <v>459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152" t="s">
        <v>472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94" t="s">
        <v>657</v>
      </c>
      <c r="C121" s="94" t="s">
        <v>491</v>
      </c>
      <c r="D121" s="95" t="s">
        <v>658</v>
      </c>
      <c r="E121" s="134"/>
      <c r="F121" s="97" t="s">
        <v>16</v>
      </c>
      <c r="G121" s="135" t="s">
        <v>659</v>
      </c>
      <c r="H121" s="135" t="s">
        <v>458</v>
      </c>
      <c r="I121" s="140" t="s">
        <v>459</v>
      </c>
      <c r="J121" s="141">
        <v>14.5</v>
      </c>
      <c r="K121" s="141">
        <f t="shared" si="5"/>
        <v>14.7</v>
      </c>
      <c r="L121" s="142">
        <f>'在庫（袜子）'!U121</f>
        <v>0</v>
      </c>
      <c r="M121" s="143">
        <f t="shared" si="2"/>
        <v>0</v>
      </c>
    </row>
    <row r="122" ht="50.1" customHeight="1" spans="2:13">
      <c r="B122" s="98"/>
      <c r="C122" s="98"/>
      <c r="D122" s="99"/>
      <c r="E122" s="134"/>
      <c r="F122" s="101" t="s">
        <v>17</v>
      </c>
      <c r="G122" s="136" t="s">
        <v>661</v>
      </c>
      <c r="H122" s="136" t="s">
        <v>462</v>
      </c>
      <c r="I122" s="101" t="s">
        <v>472</v>
      </c>
      <c r="J122" s="144">
        <v>14.5</v>
      </c>
      <c r="K122" s="144">
        <f t="shared" si="5"/>
        <v>14.7</v>
      </c>
      <c r="L122" s="169">
        <f>'在庫（袜子）'!U122</f>
        <v>0</v>
      </c>
      <c r="M122" s="170">
        <f t="shared" si="2"/>
        <v>0</v>
      </c>
    </row>
    <row r="123" ht="50.1" customHeight="1" spans="2:13">
      <c r="B123" s="98"/>
      <c r="C123" s="98"/>
      <c r="D123" s="99"/>
      <c r="E123" s="134"/>
      <c r="F123" s="101" t="s">
        <v>18</v>
      </c>
      <c r="G123" s="136" t="s">
        <v>663</v>
      </c>
      <c r="H123" s="136" t="s">
        <v>465</v>
      </c>
      <c r="I123" s="101" t="s">
        <v>472</v>
      </c>
      <c r="J123" s="144">
        <v>14.5</v>
      </c>
      <c r="K123" s="144">
        <f t="shared" si="5"/>
        <v>14.7</v>
      </c>
      <c r="L123" s="169">
        <f>'在庫（袜子）'!U123</f>
        <v>0</v>
      </c>
      <c r="M123" s="170">
        <f t="shared" si="2"/>
        <v>0</v>
      </c>
    </row>
    <row r="124" ht="50.1" customHeight="1" spans="2:13">
      <c r="B124" s="98"/>
      <c r="C124" s="102"/>
      <c r="D124" s="103"/>
      <c r="E124" s="134"/>
      <c r="F124" s="105" t="s">
        <v>19</v>
      </c>
      <c r="G124" s="137" t="s">
        <v>665</v>
      </c>
      <c r="H124" s="137" t="s">
        <v>468</v>
      </c>
      <c r="I124" s="147" t="s">
        <v>472</v>
      </c>
      <c r="J124" s="148">
        <v>14.5</v>
      </c>
      <c r="K124" s="148">
        <f t="shared" si="5"/>
        <v>14.7</v>
      </c>
      <c r="L124" s="149">
        <f>'在庫（袜子）'!U124</f>
        <v>0</v>
      </c>
      <c r="M124" s="150">
        <f t="shared" si="2"/>
        <v>0</v>
      </c>
    </row>
    <row r="125" ht="50.1" customHeight="1" spans="2:13">
      <c r="B125" s="98"/>
      <c r="C125" s="94" t="s">
        <v>491</v>
      </c>
      <c r="D125" s="95" t="s">
        <v>667</v>
      </c>
      <c r="E125" s="96"/>
      <c r="F125" s="97" t="s">
        <v>16</v>
      </c>
      <c r="G125" s="135" t="s">
        <v>659</v>
      </c>
      <c r="H125" s="135" t="s">
        <v>458</v>
      </c>
      <c r="I125" s="97" t="s">
        <v>459</v>
      </c>
      <c r="J125" s="141">
        <v>14.5</v>
      </c>
      <c r="K125" s="141">
        <f t="shared" si="5"/>
        <v>14.7</v>
      </c>
      <c r="L125" s="142">
        <f>'在庫（袜子）'!U125</f>
        <v>0</v>
      </c>
      <c r="M125" s="143">
        <f t="shared" si="2"/>
        <v>0</v>
      </c>
    </row>
    <row r="126" ht="50.1" customHeight="1" spans="2:13">
      <c r="B126" s="98"/>
      <c r="C126" s="98"/>
      <c r="D126" s="99"/>
      <c r="E126" s="100"/>
      <c r="F126" s="101" t="s">
        <v>17</v>
      </c>
      <c r="G126" s="136" t="s">
        <v>661</v>
      </c>
      <c r="H126" s="136" t="s">
        <v>462</v>
      </c>
      <c r="I126" s="101" t="s">
        <v>472</v>
      </c>
      <c r="J126" s="144">
        <v>14.5</v>
      </c>
      <c r="K126" s="144">
        <f t="shared" si="5"/>
        <v>14.7</v>
      </c>
      <c r="L126" s="169">
        <f>'在庫（袜子）'!U126</f>
        <v>0</v>
      </c>
      <c r="M126" s="170">
        <f t="shared" si="2"/>
        <v>0</v>
      </c>
    </row>
    <row r="127" ht="50.1" customHeight="1" spans="2:13">
      <c r="B127" s="98"/>
      <c r="C127" s="98"/>
      <c r="D127" s="99"/>
      <c r="E127" s="100"/>
      <c r="F127" s="101" t="s">
        <v>18</v>
      </c>
      <c r="G127" s="136" t="s">
        <v>663</v>
      </c>
      <c r="H127" s="136" t="s">
        <v>465</v>
      </c>
      <c r="I127" s="101" t="s">
        <v>472</v>
      </c>
      <c r="J127" s="144">
        <v>14.5</v>
      </c>
      <c r="K127" s="144">
        <f t="shared" si="5"/>
        <v>14.7</v>
      </c>
      <c r="L127" s="169">
        <f>'在庫（袜子）'!U127</f>
        <v>0</v>
      </c>
      <c r="M127" s="170">
        <f t="shared" si="2"/>
        <v>0</v>
      </c>
    </row>
    <row r="128" ht="50.1" customHeight="1" spans="2:13">
      <c r="B128" s="98"/>
      <c r="C128" s="98"/>
      <c r="D128" s="99"/>
      <c r="E128" s="100"/>
      <c r="F128" s="105" t="s">
        <v>19</v>
      </c>
      <c r="G128" s="137" t="s">
        <v>665</v>
      </c>
      <c r="H128" s="137" t="s">
        <v>468</v>
      </c>
      <c r="I128" s="105" t="s">
        <v>472</v>
      </c>
      <c r="J128" s="148">
        <v>14.5</v>
      </c>
      <c r="K128" s="148">
        <f t="shared" si="5"/>
        <v>14.7</v>
      </c>
      <c r="L128" s="149">
        <f>'在庫（袜子）'!U128</f>
        <v>0</v>
      </c>
      <c r="M128" s="150">
        <f t="shared" si="2"/>
        <v>0</v>
      </c>
    </row>
    <row r="129" ht="50.1" customHeight="1" spans="2:13">
      <c r="B129" s="94" t="s">
        <v>672</v>
      </c>
      <c r="C129" s="94" t="s">
        <v>491</v>
      </c>
      <c r="D129" s="95" t="s">
        <v>673</v>
      </c>
      <c r="E129" s="96"/>
      <c r="F129" s="97" t="s">
        <v>16</v>
      </c>
      <c r="G129" s="135" t="s">
        <v>661</v>
      </c>
      <c r="H129" s="135" t="s">
        <v>462</v>
      </c>
      <c r="I129" s="97" t="s">
        <v>472</v>
      </c>
      <c r="J129" s="141">
        <v>20</v>
      </c>
      <c r="K129" s="141">
        <f t="shared" si="5"/>
        <v>20.2</v>
      </c>
      <c r="L129" s="142">
        <f>'在庫（袜子）'!U129</f>
        <v>0</v>
      </c>
      <c r="M129" s="143">
        <f t="shared" si="2"/>
        <v>0</v>
      </c>
    </row>
    <row r="130" ht="50.1" customHeight="1" spans="2:13">
      <c r="B130" s="98"/>
      <c r="C130" s="98"/>
      <c r="D130" s="178"/>
      <c r="E130" s="100"/>
      <c r="F130" s="101" t="s">
        <v>17</v>
      </c>
      <c r="G130" s="136" t="s">
        <v>675</v>
      </c>
      <c r="H130" s="136" t="s">
        <v>573</v>
      </c>
      <c r="I130" s="101" t="s">
        <v>472</v>
      </c>
      <c r="J130" s="144">
        <v>20</v>
      </c>
      <c r="K130" s="144">
        <f t="shared" si="5"/>
        <v>20.2</v>
      </c>
      <c r="L130" s="169">
        <f>'在庫（袜子）'!U130</f>
        <v>0</v>
      </c>
      <c r="M130" s="170">
        <f t="shared" si="2"/>
        <v>0</v>
      </c>
    </row>
    <row r="131" ht="50.1" customHeight="1" spans="2:13">
      <c r="B131" s="98"/>
      <c r="C131" s="98"/>
      <c r="D131" s="178"/>
      <c r="E131" s="100"/>
      <c r="F131" s="105" t="s">
        <v>18</v>
      </c>
      <c r="G131" s="137" t="s">
        <v>677</v>
      </c>
      <c r="H131" s="137" t="s">
        <v>575</v>
      </c>
      <c r="I131" s="147" t="s">
        <v>472</v>
      </c>
      <c r="J131" s="148">
        <v>20</v>
      </c>
      <c r="K131" s="148">
        <f t="shared" si="5"/>
        <v>20.2</v>
      </c>
      <c r="L131" s="149">
        <f>'在庫（袜子）'!U131</f>
        <v>0</v>
      </c>
      <c r="M131" s="150">
        <f t="shared" si="2"/>
        <v>0</v>
      </c>
    </row>
    <row r="132" ht="50.1" customHeight="1" spans="2:13">
      <c r="B132" s="98"/>
      <c r="C132" s="94" t="s">
        <v>491</v>
      </c>
      <c r="D132" s="179" t="s">
        <v>679</v>
      </c>
      <c r="E132" s="96"/>
      <c r="F132" s="97" t="s">
        <v>16</v>
      </c>
      <c r="G132" s="135" t="s">
        <v>661</v>
      </c>
      <c r="H132" s="135" t="s">
        <v>462</v>
      </c>
      <c r="I132" s="97" t="s">
        <v>472</v>
      </c>
      <c r="J132" s="141">
        <v>20</v>
      </c>
      <c r="K132" s="141">
        <f t="shared" si="5"/>
        <v>20.2</v>
      </c>
      <c r="L132" s="142">
        <f>'在庫（袜子）'!U132</f>
        <v>0</v>
      </c>
      <c r="M132" s="143">
        <f t="shared" ref="M132:M195" si="6">K132*L132</f>
        <v>0</v>
      </c>
    </row>
    <row r="133" ht="50.1" customHeight="1" spans="2:13">
      <c r="B133" s="98"/>
      <c r="C133" s="98"/>
      <c r="D133" s="178"/>
      <c r="E133" s="100"/>
      <c r="F133" s="101" t="s">
        <v>17</v>
      </c>
      <c r="G133" s="136" t="s">
        <v>675</v>
      </c>
      <c r="H133" s="136" t="s">
        <v>573</v>
      </c>
      <c r="I133" s="101" t="s">
        <v>472</v>
      </c>
      <c r="J133" s="144">
        <v>20</v>
      </c>
      <c r="K133" s="144">
        <f t="shared" si="5"/>
        <v>20.2</v>
      </c>
      <c r="L133" s="169">
        <f>'在庫（袜子）'!U133</f>
        <v>0</v>
      </c>
      <c r="M133" s="170">
        <f t="shared" si="6"/>
        <v>0</v>
      </c>
    </row>
    <row r="134" ht="50.1" customHeight="1" spans="2:13">
      <c r="B134" s="102"/>
      <c r="C134" s="102"/>
      <c r="D134" s="180"/>
      <c r="E134" s="104"/>
      <c r="F134" s="105" t="s">
        <v>18</v>
      </c>
      <c r="G134" s="137" t="s">
        <v>677</v>
      </c>
      <c r="H134" s="137" t="s">
        <v>575</v>
      </c>
      <c r="I134" s="105" t="s">
        <v>472</v>
      </c>
      <c r="J134" s="148">
        <v>20</v>
      </c>
      <c r="K134" s="148">
        <f t="shared" si="5"/>
        <v>20.2</v>
      </c>
      <c r="L134" s="149">
        <f>'在庫（袜子）'!U134</f>
        <v>0</v>
      </c>
      <c r="M134" s="150">
        <f t="shared" si="6"/>
        <v>0</v>
      </c>
    </row>
    <row r="135" ht="50.1" customHeight="1" spans="2:13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13" t="s">
        <v>769</v>
      </c>
      <c r="C198" s="213" t="s">
        <v>455</v>
      </c>
      <c r="D198" s="214" t="s">
        <v>770</v>
      </c>
      <c r="E198" s="215"/>
      <c r="F198" s="216" t="s">
        <v>771</v>
      </c>
      <c r="G198" s="217" t="s">
        <v>772</v>
      </c>
      <c r="H198" s="217"/>
      <c r="I198" s="217" t="s">
        <v>773</v>
      </c>
      <c r="J198" s="226">
        <v>42</v>
      </c>
      <c r="K198" s="226">
        <v>42.2</v>
      </c>
      <c r="L198" s="227">
        <f>'在庫（袜子）'!U198</f>
        <v>0</v>
      </c>
      <c r="M198" s="228">
        <f t="shared" si="8"/>
        <v>0</v>
      </c>
    </row>
    <row r="199" ht="150" customHeight="1" spans="2:13">
      <c r="B199" s="98"/>
      <c r="C199" s="218"/>
      <c r="D199" s="214" t="s">
        <v>775</v>
      </c>
      <c r="E199" s="215"/>
      <c r="F199" s="216" t="s">
        <v>771</v>
      </c>
      <c r="G199" s="217" t="s">
        <v>772</v>
      </c>
      <c r="H199" s="217"/>
      <c r="I199" s="217" t="s">
        <v>773</v>
      </c>
      <c r="J199" s="226">
        <v>42</v>
      </c>
      <c r="K199" s="226">
        <v>42.2</v>
      </c>
      <c r="L199" s="227">
        <f>'在庫（袜子）'!U199</f>
        <v>0</v>
      </c>
      <c r="M199" s="228">
        <f t="shared" si="8"/>
        <v>0</v>
      </c>
    </row>
    <row r="200" ht="150" customHeight="1" spans="2:13">
      <c r="B200" s="219"/>
      <c r="C200" s="219"/>
      <c r="D200" s="214" t="s">
        <v>777</v>
      </c>
      <c r="E200" s="215"/>
      <c r="F200" s="216" t="s">
        <v>771</v>
      </c>
      <c r="G200" s="217" t="s">
        <v>778</v>
      </c>
      <c r="H200" s="217"/>
      <c r="I200" s="217" t="s">
        <v>773</v>
      </c>
      <c r="J200" s="226">
        <v>35</v>
      </c>
      <c r="K200" s="226">
        <v>35.2</v>
      </c>
      <c r="L200" s="227">
        <f>'在庫（袜子）'!U200</f>
        <v>0</v>
      </c>
      <c r="M200" s="228">
        <f t="shared" si="8"/>
        <v>0</v>
      </c>
    </row>
    <row r="201" ht="50.1" customHeight="1" spans="2:13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ht="50.1" customHeight="1" spans="2:13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ht="50.1" customHeight="1" spans="2:13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ht="50.1" customHeight="1" spans="2:13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ht="150" customHeight="1" spans="2:13">
      <c r="B205" s="220" t="s">
        <v>769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9">
        <f>50/3</f>
        <v>16.6666666666667</v>
      </c>
      <c r="K205" s="229">
        <f t="shared" ref="K205:K207" si="9">J205</f>
        <v>16.6666666666667</v>
      </c>
      <c r="L205" s="230">
        <f>'在庫（袜子）'!U205</f>
        <v>0</v>
      </c>
      <c r="M205" s="231">
        <f t="shared" si="8"/>
        <v>0</v>
      </c>
    </row>
    <row r="206" ht="150" customHeight="1" spans="2:13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9">
        <v>16.6666666666667</v>
      </c>
      <c r="K206" s="229">
        <f t="shared" si="9"/>
        <v>16.6666666666667</v>
      </c>
      <c r="L206" s="230">
        <f>'在庫（袜子）'!U206</f>
        <v>0</v>
      </c>
      <c r="M206" s="231">
        <f t="shared" si="8"/>
        <v>0</v>
      </c>
    </row>
    <row r="207" ht="150" customHeight="1" spans="2:13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9">
        <v>16.6666666666667</v>
      </c>
      <c r="K207" s="229">
        <f t="shared" si="9"/>
        <v>16.6666666666667</v>
      </c>
      <c r="L207" s="230">
        <f>'在庫（袜子）'!U207</f>
        <v>0</v>
      </c>
      <c r="M207" s="231">
        <f t="shared" si="8"/>
        <v>0</v>
      </c>
    </row>
    <row r="208" ht="60" spans="13:13">
      <c r="M208" s="232">
        <f>SUM(M4:M207)</f>
        <v>0</v>
      </c>
    </row>
    <row r="212" ht="35.25" spans="10:10">
      <c r="J212" s="233" t="s">
        <v>497</v>
      </c>
    </row>
    <row r="213" spans="10:18">
      <c r="J213" s="234" t="s">
        <v>798</v>
      </c>
      <c r="K213" s="235" t="s">
        <v>16</v>
      </c>
      <c r="L213" s="235" t="s">
        <v>17</v>
      </c>
      <c r="M213" s="235" t="s">
        <v>18</v>
      </c>
      <c r="R213" s="235" t="s">
        <v>197</v>
      </c>
    </row>
    <row r="214" spans="10:18">
      <c r="J214" s="236" t="s">
        <v>799</v>
      </c>
      <c r="K214" s="237">
        <v>80</v>
      </c>
      <c r="L214" s="237">
        <v>200</v>
      </c>
      <c r="M214" s="237">
        <v>320</v>
      </c>
      <c r="R214" s="237">
        <v>7800</v>
      </c>
    </row>
    <row r="215" spans="10:18">
      <c r="J215" s="238"/>
      <c r="K215" s="237"/>
      <c r="L215" s="237"/>
      <c r="M215" s="237"/>
      <c r="R215" s="237">
        <v>2800</v>
      </c>
    </row>
    <row r="216" spans="10:18">
      <c r="J216" s="238"/>
      <c r="K216" s="237"/>
      <c r="L216" s="237"/>
      <c r="M216" s="237"/>
      <c r="R216" s="237">
        <v>1000</v>
      </c>
    </row>
    <row r="217" spans="10:18">
      <c r="J217" s="236"/>
      <c r="K217" s="237"/>
      <c r="L217" s="237"/>
      <c r="M217" s="237"/>
      <c r="R217" s="237"/>
    </row>
    <row r="218" spans="10:18">
      <c r="J218" s="236"/>
      <c r="K218" s="237"/>
      <c r="L218" s="237"/>
      <c r="M218" s="237"/>
      <c r="R218" s="237"/>
    </row>
    <row r="219" spans="10:18">
      <c r="J219" s="236"/>
      <c r="K219" s="237"/>
      <c r="L219" s="237"/>
      <c r="M219" s="237"/>
      <c r="R219" s="237"/>
    </row>
    <row r="220" spans="10:18">
      <c r="J220" s="236"/>
      <c r="K220" s="237"/>
      <c r="L220" s="237"/>
      <c r="M220" s="237"/>
      <c r="R220" s="237"/>
    </row>
    <row r="221" spans="10:18">
      <c r="J221" s="236"/>
      <c r="K221" s="237"/>
      <c r="L221" s="237"/>
      <c r="M221" s="237"/>
      <c r="R221" s="237"/>
    </row>
    <row r="222" spans="10:18">
      <c r="J222" s="236" t="s">
        <v>800</v>
      </c>
      <c r="K222" s="237">
        <f t="shared" ref="K222:M222" si="10">K214-SUM(K215:K221)</f>
        <v>80</v>
      </c>
      <c r="L222" s="237">
        <f t="shared" si="10"/>
        <v>200</v>
      </c>
      <c r="M222" s="237">
        <f t="shared" si="10"/>
        <v>320</v>
      </c>
      <c r="R222" s="237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1" width="10.625" customWidth="1"/>
    <col min="12" max="17" width="5.625" style="439" customWidth="1"/>
    <col min="18" max="18" width="25.625" customWidth="1"/>
    <col min="19" max="24" width="20.625" style="439" customWidth="1"/>
    <col min="25" max="30" width="9" style="439"/>
  </cols>
  <sheetData>
    <row r="2" ht="26.25" spans="6:24">
      <c r="F2" s="489" t="s">
        <v>195</v>
      </c>
      <c r="G2" s="595"/>
      <c r="H2" s="595"/>
      <c r="I2" s="595"/>
      <c r="J2" s="595"/>
      <c r="K2" s="701"/>
      <c r="L2" s="489" t="s">
        <v>196</v>
      </c>
      <c r="M2" s="595"/>
      <c r="N2" s="595"/>
      <c r="O2" s="595"/>
      <c r="P2" s="595"/>
      <c r="Q2" s="701"/>
      <c r="R2" s="561" t="s">
        <v>197</v>
      </c>
      <c r="S2" s="489" t="s">
        <v>198</v>
      </c>
      <c r="T2" s="595"/>
      <c r="U2" s="595"/>
      <c r="V2" s="595"/>
      <c r="W2" s="595"/>
      <c r="X2" s="641"/>
    </row>
    <row r="3" s="439" customFormat="1" ht="26.25" spans="2:24">
      <c r="B3" s="542" t="s">
        <v>12</v>
      </c>
      <c r="C3" s="542" t="s">
        <v>13</v>
      </c>
      <c r="D3" s="542" t="s">
        <v>14</v>
      </c>
      <c r="E3" s="543" t="s">
        <v>15</v>
      </c>
      <c r="F3" s="545" t="s">
        <v>16</v>
      </c>
      <c r="G3" s="542" t="s">
        <v>17</v>
      </c>
      <c r="H3" s="542" t="s">
        <v>18</v>
      </c>
      <c r="I3" s="542" t="s">
        <v>19</v>
      </c>
      <c r="J3" s="542" t="s">
        <v>20</v>
      </c>
      <c r="K3" s="842" t="s">
        <v>21</v>
      </c>
      <c r="L3" s="545" t="s">
        <v>16</v>
      </c>
      <c r="M3" s="542" t="s">
        <v>17</v>
      </c>
      <c r="N3" s="542" t="s">
        <v>18</v>
      </c>
      <c r="O3" s="542" t="s">
        <v>19</v>
      </c>
      <c r="P3" s="542" t="s">
        <v>20</v>
      </c>
      <c r="Q3" s="842" t="s">
        <v>21</v>
      </c>
      <c r="R3" s="562"/>
      <c r="S3" s="545" t="s">
        <v>16</v>
      </c>
      <c r="T3" s="542" t="s">
        <v>17</v>
      </c>
      <c r="U3" s="542" t="s">
        <v>18</v>
      </c>
      <c r="V3" s="542" t="s">
        <v>19</v>
      </c>
      <c r="W3" s="542" t="s">
        <v>20</v>
      </c>
      <c r="X3" s="842" t="s">
        <v>21</v>
      </c>
    </row>
    <row r="4" ht="30" customHeight="1" spans="2:24">
      <c r="B4" s="557" t="s">
        <v>22</v>
      </c>
      <c r="C4" s="557"/>
      <c r="D4" s="548" t="s">
        <v>23</v>
      </c>
      <c r="E4" s="549" t="s">
        <v>24</v>
      </c>
      <c r="F4" s="830">
        <f>'在庫（雨衣）'!BN4</f>
        <v>0</v>
      </c>
      <c r="G4" s="831">
        <f>'在庫（雨衣）'!BO4</f>
        <v>0</v>
      </c>
      <c r="H4" s="831">
        <f>'在庫（雨衣）'!BP4</f>
        <v>0</v>
      </c>
      <c r="I4" s="831">
        <f>'在庫（雨衣）'!BQ4</f>
        <v>0</v>
      </c>
      <c r="J4" s="831">
        <f>'在庫（雨衣）'!BR4</f>
        <v>0</v>
      </c>
      <c r="K4" s="843">
        <f>'在庫（雨衣）'!BS4</f>
        <v>0</v>
      </c>
      <c r="L4" s="844">
        <v>28</v>
      </c>
      <c r="M4" s="845">
        <v>28</v>
      </c>
      <c r="N4" s="845">
        <v>28</v>
      </c>
      <c r="O4" s="845">
        <v>28</v>
      </c>
      <c r="P4" s="845">
        <v>28</v>
      </c>
      <c r="Q4" s="851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546"/>
      <c r="C5" s="546"/>
      <c r="D5" s="548" t="s">
        <v>30</v>
      </c>
      <c r="E5" s="549" t="s">
        <v>31</v>
      </c>
      <c r="F5" s="832">
        <f>'在庫（雨衣）'!BN5</f>
        <v>0</v>
      </c>
      <c r="G5" s="833">
        <f>'在庫（雨衣）'!BO5</f>
        <v>0</v>
      </c>
      <c r="H5" s="834">
        <f>'在庫（雨衣）'!BP5</f>
        <v>0</v>
      </c>
      <c r="I5" s="833">
        <f>'在庫（雨衣）'!BQ5</f>
        <v>0</v>
      </c>
      <c r="J5" s="833">
        <f>'在庫（雨衣）'!BR5</f>
        <v>0</v>
      </c>
      <c r="K5" s="843">
        <f>'在庫（雨衣）'!BS5</f>
        <v>0</v>
      </c>
      <c r="L5" s="846">
        <v>28</v>
      </c>
      <c r="M5" s="847">
        <v>28</v>
      </c>
      <c r="N5" s="847">
        <v>28</v>
      </c>
      <c r="O5" s="847">
        <v>28</v>
      </c>
      <c r="P5" s="847">
        <v>28</v>
      </c>
      <c r="Q5" s="843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560"/>
      <c r="C6" s="560"/>
      <c r="D6" s="548" t="s">
        <v>37</v>
      </c>
      <c r="E6" s="549" t="s">
        <v>38</v>
      </c>
      <c r="F6" s="835">
        <f>'在庫（雨衣）'!BN6</f>
        <v>0</v>
      </c>
      <c r="G6" s="836">
        <f>'在庫（雨衣）'!BO6</f>
        <v>0</v>
      </c>
      <c r="H6" s="836">
        <f>'在庫（雨衣）'!BP6</f>
        <v>0</v>
      </c>
      <c r="I6" s="836">
        <f>'在庫（雨衣）'!BQ6</f>
        <v>0</v>
      </c>
      <c r="J6" s="836">
        <f>'在庫（雨衣）'!BR6</f>
        <v>0</v>
      </c>
      <c r="K6" s="848">
        <f>'在庫（雨衣）'!BS6</f>
        <v>0</v>
      </c>
      <c r="L6" s="849">
        <v>28</v>
      </c>
      <c r="M6" s="850">
        <v>28</v>
      </c>
      <c r="N6" s="850">
        <v>28</v>
      </c>
      <c r="O6" s="850">
        <v>28</v>
      </c>
      <c r="P6" s="850">
        <v>28</v>
      </c>
      <c r="Q6" s="848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57" t="s">
        <v>44</v>
      </c>
      <c r="C7" s="557"/>
      <c r="D7" s="548" t="s">
        <v>45</v>
      </c>
      <c r="E7" s="549" t="s">
        <v>46</v>
      </c>
      <c r="F7" s="837">
        <f>'在庫（雨衣）'!BN7</f>
        <v>0</v>
      </c>
      <c r="G7" s="831">
        <f>'在庫（雨衣）'!BO7</f>
        <v>0</v>
      </c>
      <c r="H7" s="831">
        <f>'在庫（雨衣）'!BP7</f>
        <v>0</v>
      </c>
      <c r="I7" s="831">
        <f>'在庫（雨衣）'!BQ7</f>
        <v>0</v>
      </c>
      <c r="J7" s="831">
        <f>'在庫（雨衣）'!BR7</f>
        <v>0</v>
      </c>
      <c r="K7" s="851">
        <f>'在庫（雨衣）'!BS7</f>
        <v>0</v>
      </c>
      <c r="L7" s="844">
        <v>34</v>
      </c>
      <c r="M7" s="845">
        <v>34</v>
      </c>
      <c r="N7" s="845">
        <v>34</v>
      </c>
      <c r="O7" s="845">
        <v>34</v>
      </c>
      <c r="P7" s="845">
        <v>34</v>
      </c>
      <c r="Q7" s="851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546"/>
      <c r="C8" s="546"/>
      <c r="D8" s="548" t="s">
        <v>52</v>
      </c>
      <c r="E8" s="549" t="s">
        <v>53</v>
      </c>
      <c r="F8" s="838">
        <f>'在庫（雨衣）'!BN8</f>
        <v>0</v>
      </c>
      <c r="G8" s="833">
        <f>'在庫（雨衣）'!BO8</f>
        <v>0</v>
      </c>
      <c r="H8" s="833">
        <f>'在庫（雨衣）'!BP8</f>
        <v>0</v>
      </c>
      <c r="I8" s="833">
        <f>'在庫（雨衣）'!BQ8</f>
        <v>0</v>
      </c>
      <c r="J8" s="833">
        <f>'在庫（雨衣）'!BR8</f>
        <v>0</v>
      </c>
      <c r="K8" s="843">
        <f>'在庫（雨衣）'!BS8</f>
        <v>0</v>
      </c>
      <c r="L8" s="846">
        <v>34</v>
      </c>
      <c r="M8" s="847">
        <v>34</v>
      </c>
      <c r="N8" s="847">
        <v>34</v>
      </c>
      <c r="O8" s="847">
        <v>34</v>
      </c>
      <c r="P8" s="847">
        <v>34</v>
      </c>
      <c r="Q8" s="843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546"/>
      <c r="C9" s="546"/>
      <c r="D9" s="548" t="s">
        <v>59</v>
      </c>
      <c r="E9" s="549" t="s">
        <v>60</v>
      </c>
      <c r="F9" s="838">
        <f>'在庫（雨衣）'!BN9</f>
        <v>0</v>
      </c>
      <c r="G9" s="833">
        <f>'在庫（雨衣）'!BO9</f>
        <v>0</v>
      </c>
      <c r="H9" s="833">
        <f>'在庫（雨衣）'!BP9</f>
        <v>0</v>
      </c>
      <c r="I9" s="833">
        <f>'在庫（雨衣）'!BQ9</f>
        <v>0</v>
      </c>
      <c r="J9" s="833">
        <f>'在庫（雨衣）'!BR9</f>
        <v>0</v>
      </c>
      <c r="K9" s="843">
        <f>'在庫（雨衣）'!BS9</f>
        <v>0</v>
      </c>
      <c r="L9" s="846">
        <v>34</v>
      </c>
      <c r="M9" s="847">
        <v>34</v>
      </c>
      <c r="N9" s="847">
        <v>34</v>
      </c>
      <c r="O9" s="847">
        <v>34</v>
      </c>
      <c r="P9" s="847">
        <v>34</v>
      </c>
      <c r="Q9" s="843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560"/>
      <c r="C10" s="560"/>
      <c r="D10" s="548" t="s">
        <v>66</v>
      </c>
      <c r="E10" s="549" t="s">
        <v>67</v>
      </c>
      <c r="F10" s="835">
        <f>'在庫（雨衣）'!BN10</f>
        <v>0</v>
      </c>
      <c r="G10" s="836">
        <f>'在庫（雨衣）'!BO10</f>
        <v>0</v>
      </c>
      <c r="H10" s="836">
        <f>'在庫（雨衣）'!BP10</f>
        <v>0</v>
      </c>
      <c r="I10" s="836">
        <f>'在庫（雨衣）'!BQ10</f>
        <v>0</v>
      </c>
      <c r="J10" s="836">
        <f>'在庫（雨衣）'!BR10</f>
        <v>0</v>
      </c>
      <c r="K10" s="848">
        <f>'在庫（雨衣）'!BS10</f>
        <v>0</v>
      </c>
      <c r="L10" s="849">
        <v>34</v>
      </c>
      <c r="M10" s="850">
        <v>34</v>
      </c>
      <c r="N10" s="850">
        <v>34</v>
      </c>
      <c r="O10" s="850">
        <v>34</v>
      </c>
      <c r="P10" s="850">
        <v>34</v>
      </c>
      <c r="Q10" s="848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57" t="s">
        <v>73</v>
      </c>
      <c r="C11" s="557"/>
      <c r="D11" s="548" t="s">
        <v>23</v>
      </c>
      <c r="E11" s="549" t="s">
        <v>24</v>
      </c>
      <c r="F11" s="837">
        <f>'在庫（雨衣）'!BN11</f>
        <v>0</v>
      </c>
      <c r="G11" s="831">
        <f>'在庫（雨衣）'!BO11</f>
        <v>0</v>
      </c>
      <c r="H11" s="831">
        <f>'在庫（雨衣）'!BP11</f>
        <v>0</v>
      </c>
      <c r="I11" s="831">
        <f>'在庫（雨衣）'!BQ11</f>
        <v>0</v>
      </c>
      <c r="J11" s="831">
        <f>'在庫（雨衣）'!BR11</f>
        <v>0</v>
      </c>
      <c r="K11" s="852">
        <f>'在庫（雨衣）'!BS11</f>
        <v>0</v>
      </c>
      <c r="L11" s="844">
        <v>36</v>
      </c>
      <c r="M11" s="845">
        <v>36</v>
      </c>
      <c r="N11" s="845">
        <v>36</v>
      </c>
      <c r="O11" s="845">
        <v>36</v>
      </c>
      <c r="P11" s="845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546"/>
      <c r="C12" s="546"/>
      <c r="D12" s="548" t="s">
        <v>37</v>
      </c>
      <c r="E12" s="549" t="s">
        <v>38</v>
      </c>
      <c r="F12" s="839">
        <f>'在庫（雨衣）'!BN12</f>
        <v>0</v>
      </c>
      <c r="G12" s="840">
        <f>'在庫（雨衣）'!BO12</f>
        <v>0</v>
      </c>
      <c r="H12" s="840">
        <f>'在庫（雨衣）'!BP12</f>
        <v>0</v>
      </c>
      <c r="I12" s="840">
        <f>'在庫（雨衣）'!BQ12</f>
        <v>0</v>
      </c>
      <c r="J12" s="840">
        <f>'在庫（雨衣）'!BR12</f>
        <v>0</v>
      </c>
      <c r="K12" s="853">
        <f>'在庫（雨衣）'!BS12</f>
        <v>0</v>
      </c>
      <c r="L12" s="849">
        <v>36</v>
      </c>
      <c r="M12" s="850">
        <v>36</v>
      </c>
      <c r="N12" s="850">
        <v>36</v>
      </c>
      <c r="O12" s="850">
        <v>36</v>
      </c>
      <c r="P12" s="850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57" t="s">
        <v>86</v>
      </c>
      <c r="C13" s="557"/>
      <c r="D13" s="548" t="s">
        <v>23</v>
      </c>
      <c r="E13" s="549" t="s">
        <v>24</v>
      </c>
      <c r="F13" s="837">
        <f>'在庫（雨衣）'!BN13</f>
        <v>0</v>
      </c>
      <c r="G13" s="831">
        <f>'在庫（雨衣）'!BO13</f>
        <v>0</v>
      </c>
      <c r="H13" s="831">
        <f>'在庫（雨衣）'!BP13</f>
        <v>0</v>
      </c>
      <c r="I13" s="854">
        <f>'在庫（雨衣）'!BQ13</f>
        <v>0</v>
      </c>
      <c r="J13" s="854">
        <f>'在庫（雨衣）'!BR13</f>
        <v>0</v>
      </c>
      <c r="K13" s="851">
        <f>'在庫（雨衣）'!BS13</f>
        <v>0</v>
      </c>
      <c r="L13" s="844">
        <v>20</v>
      </c>
      <c r="M13" s="845">
        <v>20</v>
      </c>
      <c r="N13" s="845">
        <v>20</v>
      </c>
      <c r="O13" s="845">
        <v>20</v>
      </c>
      <c r="P13" s="845">
        <v>20</v>
      </c>
      <c r="Q13" s="851"/>
      <c r="R13" s="877">
        <f>SUM(F13:F15)*L13+SUM(G13:G15)*M13+SUM(H13:H15)*N13+SUM(I13:I15)*O13+SUM(J13:J15)*P13+SUM(K13:K15)*Q13</f>
        <v>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546"/>
      <c r="C14" s="546"/>
      <c r="D14" s="548" t="s">
        <v>30</v>
      </c>
      <c r="E14" s="549" t="s">
        <v>31</v>
      </c>
      <c r="F14" s="838">
        <f>'在庫（雨衣）'!BN14</f>
        <v>0</v>
      </c>
      <c r="G14" s="833">
        <f>'在庫（雨衣）'!BO14</f>
        <v>0</v>
      </c>
      <c r="H14" s="833">
        <f>'在庫（雨衣）'!BP14</f>
        <v>0</v>
      </c>
      <c r="I14" s="833">
        <f>'在庫（雨衣）'!BQ14</f>
        <v>0</v>
      </c>
      <c r="J14" s="833">
        <f>'在庫（雨衣）'!BR14</f>
        <v>0</v>
      </c>
      <c r="K14" s="843">
        <f>'在庫（雨衣）'!BS14</f>
        <v>0</v>
      </c>
      <c r="L14" s="846">
        <v>20</v>
      </c>
      <c r="M14" s="847">
        <v>20</v>
      </c>
      <c r="N14" s="847">
        <v>20</v>
      </c>
      <c r="O14" s="847">
        <v>20</v>
      </c>
      <c r="P14" s="847">
        <v>20</v>
      </c>
      <c r="Q14" s="843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560"/>
      <c r="C15" s="560"/>
      <c r="D15" s="548" t="s">
        <v>37</v>
      </c>
      <c r="E15" s="549" t="s">
        <v>38</v>
      </c>
      <c r="F15" s="835">
        <f>'在庫（雨衣）'!BN15</f>
        <v>0</v>
      </c>
      <c r="G15" s="836">
        <f>'在庫（雨衣）'!BO15</f>
        <v>0</v>
      </c>
      <c r="H15" s="836">
        <f>'在庫（雨衣）'!BP15</f>
        <v>0</v>
      </c>
      <c r="I15" s="836">
        <f>'在庫（雨衣）'!BQ15</f>
        <v>0</v>
      </c>
      <c r="J15" s="836">
        <f>'在庫（雨衣）'!BR15</f>
        <v>0</v>
      </c>
      <c r="K15" s="848">
        <f>'在庫（雨衣）'!BS15</f>
        <v>0</v>
      </c>
      <c r="L15" s="849">
        <v>20</v>
      </c>
      <c r="M15" s="850">
        <v>20</v>
      </c>
      <c r="N15" s="850">
        <v>20</v>
      </c>
      <c r="O15" s="850">
        <v>20</v>
      </c>
      <c r="P15" s="850">
        <v>20</v>
      </c>
      <c r="Q15" s="848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57" t="s">
        <v>102</v>
      </c>
      <c r="C16" s="557"/>
      <c r="D16" s="548" t="s">
        <v>23</v>
      </c>
      <c r="E16" s="549" t="s">
        <v>24</v>
      </c>
      <c r="F16" s="837">
        <f>'在庫（雨衣）'!BN16</f>
        <v>0</v>
      </c>
      <c r="G16" s="831">
        <f>'在庫（雨衣）'!BO16</f>
        <v>0</v>
      </c>
      <c r="H16" s="831">
        <f>'在庫（雨衣）'!BP16</f>
        <v>0</v>
      </c>
      <c r="I16" s="831">
        <f>'在庫（雨衣）'!BQ16</f>
        <v>0</v>
      </c>
      <c r="J16" s="831">
        <f>'在庫（雨衣）'!BR16</f>
        <v>0</v>
      </c>
      <c r="K16" s="851">
        <f>'在庫（雨衣）'!BS16</f>
        <v>0</v>
      </c>
      <c r="L16" s="844">
        <v>20</v>
      </c>
      <c r="M16" s="845">
        <v>20</v>
      </c>
      <c r="N16" s="845">
        <v>20</v>
      </c>
      <c r="O16" s="855">
        <v>26</v>
      </c>
      <c r="P16" s="855">
        <v>26</v>
      </c>
      <c r="Q16" s="851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546"/>
      <c r="C17" s="546"/>
      <c r="D17" s="548" t="s">
        <v>37</v>
      </c>
      <c r="E17" s="549" t="s">
        <v>38</v>
      </c>
      <c r="F17" s="838">
        <f>'在庫（雨衣）'!BN17</f>
        <v>0</v>
      </c>
      <c r="G17" s="833">
        <f>'在庫（雨衣）'!BO17</f>
        <v>0</v>
      </c>
      <c r="H17" s="833">
        <f>'在庫（雨衣）'!BP17</f>
        <v>0</v>
      </c>
      <c r="I17" s="833">
        <f>'在庫（雨衣）'!BQ17</f>
        <v>0</v>
      </c>
      <c r="J17" s="833">
        <f>'在庫（雨衣）'!BR17</f>
        <v>0</v>
      </c>
      <c r="K17" s="843">
        <f>'在庫（雨衣）'!BS17</f>
        <v>0</v>
      </c>
      <c r="L17" s="846">
        <v>20</v>
      </c>
      <c r="M17" s="847">
        <v>20</v>
      </c>
      <c r="N17" s="847">
        <v>20</v>
      </c>
      <c r="O17" s="856">
        <v>26</v>
      </c>
      <c r="P17" s="856">
        <v>26</v>
      </c>
      <c r="Q17" s="843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560"/>
      <c r="C18" s="560"/>
      <c r="D18" s="548" t="s">
        <v>30</v>
      </c>
      <c r="E18" s="549" t="s">
        <v>31</v>
      </c>
      <c r="F18" s="835">
        <f>'在庫（雨衣）'!BN18</f>
        <v>0</v>
      </c>
      <c r="G18" s="836">
        <f>'在庫（雨衣）'!BO18</f>
        <v>0</v>
      </c>
      <c r="H18" s="836">
        <f>'在庫（雨衣）'!BP18</f>
        <v>0</v>
      </c>
      <c r="I18" s="836">
        <f>'在庫（雨衣）'!BQ18</f>
        <v>0</v>
      </c>
      <c r="J18" s="836">
        <f>'在庫（雨衣）'!BR18</f>
        <v>0</v>
      </c>
      <c r="K18" s="848">
        <f>'在庫（雨衣）'!BS18</f>
        <v>0</v>
      </c>
      <c r="L18" s="849">
        <v>20</v>
      </c>
      <c r="M18" s="850">
        <v>20</v>
      </c>
      <c r="N18" s="850">
        <v>20</v>
      </c>
      <c r="O18" s="857">
        <v>26</v>
      </c>
      <c r="P18" s="857">
        <v>26</v>
      </c>
      <c r="Q18" s="848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57" t="s">
        <v>118</v>
      </c>
      <c r="C19" s="557"/>
      <c r="D19" s="548" t="s">
        <v>23</v>
      </c>
      <c r="E19" s="549" t="s">
        <v>24</v>
      </c>
      <c r="F19" s="837">
        <f>'在庫（雨衣）'!BN19</f>
        <v>0</v>
      </c>
      <c r="G19" s="831">
        <f>'在庫（雨衣）'!BO19</f>
        <v>0</v>
      </c>
      <c r="H19" s="831">
        <f>'在庫（雨衣）'!BP19</f>
        <v>0</v>
      </c>
      <c r="I19" s="831">
        <f>'在庫（雨衣）'!BQ19</f>
        <v>0</v>
      </c>
      <c r="J19" s="831">
        <f>'在庫（雨衣）'!BR19</f>
        <v>0</v>
      </c>
      <c r="K19" s="851">
        <f>'在庫（雨衣）'!BS19</f>
        <v>0</v>
      </c>
      <c r="L19" s="844">
        <v>38</v>
      </c>
      <c r="M19" s="845">
        <v>38</v>
      </c>
      <c r="N19" s="845">
        <v>38</v>
      </c>
      <c r="O19" s="845">
        <v>38</v>
      </c>
      <c r="P19" s="845">
        <v>38</v>
      </c>
      <c r="Q19" s="851"/>
      <c r="R19" s="877">
        <f>SUM(F19:F21)*L19+SUM(G19:G21)*M19+SUM(H19:H21)*N19+SUM(I19:I21)*O19+SUM(J19:J21)*P19+SUM(K19:K21)*Q19</f>
        <v>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546"/>
      <c r="C20" s="546"/>
      <c r="D20" s="548" t="s">
        <v>30</v>
      </c>
      <c r="E20" s="549" t="s">
        <v>31</v>
      </c>
      <c r="F20" s="832">
        <f>'在庫（雨衣）'!BN20</f>
        <v>0</v>
      </c>
      <c r="G20" s="841">
        <f>'在庫（雨衣）'!BO20</f>
        <v>0</v>
      </c>
      <c r="H20" s="841">
        <f>'在庫（雨衣）'!BP20</f>
        <v>0</v>
      </c>
      <c r="I20" s="841">
        <f>'在庫（雨衣）'!BQ20</f>
        <v>0</v>
      </c>
      <c r="J20" s="841">
        <f>'在庫（雨衣）'!BR20</f>
        <v>0</v>
      </c>
      <c r="K20" s="843">
        <f>'在庫（雨衣）'!BS20</f>
        <v>0</v>
      </c>
      <c r="L20" s="846">
        <v>38</v>
      </c>
      <c r="M20" s="847">
        <v>38</v>
      </c>
      <c r="N20" s="847">
        <v>38</v>
      </c>
      <c r="O20" s="847">
        <v>38</v>
      </c>
      <c r="P20" s="847">
        <v>38</v>
      </c>
      <c r="Q20" s="843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560"/>
      <c r="C21" s="560"/>
      <c r="D21" s="548" t="s">
        <v>129</v>
      </c>
      <c r="E21" s="549" t="s">
        <v>130</v>
      </c>
      <c r="F21" s="839">
        <f>'在庫（雨衣）'!BN21</f>
        <v>0</v>
      </c>
      <c r="G21" s="840">
        <f>'在庫（雨衣）'!BO21</f>
        <v>0</v>
      </c>
      <c r="H21" s="840">
        <f>'在庫（雨衣）'!BP21</f>
        <v>0</v>
      </c>
      <c r="I21" s="840">
        <f>'在庫（雨衣）'!BQ21</f>
        <v>0</v>
      </c>
      <c r="J21" s="840">
        <f>'在庫（雨衣）'!BR21</f>
        <v>0</v>
      </c>
      <c r="K21" s="848">
        <f>'在庫（雨衣）'!BS21</f>
        <v>0</v>
      </c>
      <c r="L21" s="849">
        <v>38</v>
      </c>
      <c r="M21" s="850">
        <v>38</v>
      </c>
      <c r="N21" s="850">
        <v>38</v>
      </c>
      <c r="O21" s="850">
        <v>38</v>
      </c>
      <c r="P21" s="850">
        <v>38</v>
      </c>
      <c r="Q21" s="848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57" t="s">
        <v>136</v>
      </c>
      <c r="C22" s="557"/>
      <c r="D22" s="548" t="s">
        <v>137</v>
      </c>
      <c r="E22" s="549" t="s">
        <v>138</v>
      </c>
      <c r="F22" s="837">
        <f>'在庫（雨衣）'!BN22</f>
        <v>0</v>
      </c>
      <c r="G22" s="831">
        <f>'在庫（雨衣）'!BO22</f>
        <v>0</v>
      </c>
      <c r="H22" s="831">
        <f>'在庫（雨衣）'!BP22</f>
        <v>0</v>
      </c>
      <c r="I22" s="831">
        <f>'在庫（雨衣）'!BQ22</f>
        <v>0</v>
      </c>
      <c r="J22" s="831">
        <f>'在庫（雨衣）'!BR22</f>
        <v>0</v>
      </c>
      <c r="K22" s="851">
        <f>'在庫（雨衣）'!BS22</f>
        <v>0</v>
      </c>
      <c r="L22" s="844">
        <v>25</v>
      </c>
      <c r="M22" s="845">
        <v>25</v>
      </c>
      <c r="N22" s="845">
        <v>25</v>
      </c>
      <c r="O22" s="845">
        <v>25</v>
      </c>
      <c r="P22" s="845">
        <v>25</v>
      </c>
      <c r="Q22" s="851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560"/>
      <c r="C23" s="560"/>
      <c r="D23" s="548" t="s">
        <v>144</v>
      </c>
      <c r="E23" s="549" t="s">
        <v>145</v>
      </c>
      <c r="F23" s="835">
        <f>'在庫（雨衣）'!BN23</f>
        <v>0</v>
      </c>
      <c r="G23" s="836">
        <f>'在庫（雨衣）'!BO23</f>
        <v>0</v>
      </c>
      <c r="H23" s="836">
        <f>'在庫（雨衣）'!BP23</f>
        <v>0</v>
      </c>
      <c r="I23" s="836">
        <f>'在庫（雨衣）'!BQ23</f>
        <v>0</v>
      </c>
      <c r="J23" s="836">
        <f>'在庫（雨衣）'!BR23</f>
        <v>0</v>
      </c>
      <c r="K23" s="848">
        <f>'在庫（雨衣）'!BS23</f>
        <v>0</v>
      </c>
      <c r="L23" s="849">
        <v>25</v>
      </c>
      <c r="M23" s="850">
        <v>25</v>
      </c>
      <c r="N23" s="850">
        <v>25</v>
      </c>
      <c r="O23" s="850">
        <v>25</v>
      </c>
      <c r="P23" s="850">
        <v>25</v>
      </c>
      <c r="Q23" s="848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57" t="s">
        <v>151</v>
      </c>
      <c r="C24" s="557"/>
      <c r="D24" s="548" t="s">
        <v>152</v>
      </c>
      <c r="E24" s="549" t="s">
        <v>153</v>
      </c>
      <c r="F24" s="837">
        <f>'在庫（雨衣）'!BN24</f>
        <v>0</v>
      </c>
      <c r="G24" s="831">
        <f>'在庫（雨衣）'!BO24</f>
        <v>0</v>
      </c>
      <c r="H24" s="831">
        <f>'在庫（雨衣）'!BP24</f>
        <v>0</v>
      </c>
      <c r="I24" s="831">
        <f>'在庫（雨衣）'!BQ24</f>
        <v>0</v>
      </c>
      <c r="J24" s="831">
        <f>'在庫（雨衣）'!BR24</f>
        <v>0</v>
      </c>
      <c r="K24" s="852">
        <f>'在庫（雨衣）'!BS24</f>
        <v>0</v>
      </c>
      <c r="L24" s="844">
        <v>36</v>
      </c>
      <c r="M24" s="845">
        <v>36</v>
      </c>
      <c r="N24" s="845">
        <v>36</v>
      </c>
      <c r="O24" s="845">
        <v>36</v>
      </c>
      <c r="P24" s="845">
        <v>36</v>
      </c>
      <c r="Q24" s="885">
        <v>36</v>
      </c>
      <c r="R24" s="877">
        <f>SUM(F24:F27)*L24+SUM(G24:G27)*M24+SUM(H24:H27)*N24+SUM(I24:I27)*O24+SUM(J24:J27)*P24+SUM(K24:K27)*Q24</f>
        <v>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546"/>
      <c r="C25" s="546"/>
      <c r="D25" s="548" t="s">
        <v>23</v>
      </c>
      <c r="E25" s="549" t="s">
        <v>24</v>
      </c>
      <c r="F25" s="832">
        <f>'在庫（雨衣）'!BN25</f>
        <v>0</v>
      </c>
      <c r="G25" s="841">
        <f>'在庫（雨衣）'!BO25</f>
        <v>0</v>
      </c>
      <c r="H25" s="841">
        <f>'在庫（雨衣）'!BP25</f>
        <v>0</v>
      </c>
      <c r="I25" s="841">
        <f>'在庫（雨衣）'!BQ25</f>
        <v>0</v>
      </c>
      <c r="J25" s="841">
        <f>'在庫（雨衣）'!BR25</f>
        <v>0</v>
      </c>
      <c r="K25" s="858">
        <f>'在庫（雨衣）'!BS25</f>
        <v>0</v>
      </c>
      <c r="L25" s="846">
        <v>36</v>
      </c>
      <c r="M25" s="847">
        <v>36</v>
      </c>
      <c r="N25" s="847">
        <v>36</v>
      </c>
      <c r="O25" s="847">
        <v>36</v>
      </c>
      <c r="P25" s="847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546"/>
      <c r="C26" s="546"/>
      <c r="D26" s="548" t="s">
        <v>30</v>
      </c>
      <c r="E26" s="549" t="s">
        <v>31</v>
      </c>
      <c r="F26" s="832">
        <f>'在庫（雨衣）'!BN26</f>
        <v>0</v>
      </c>
      <c r="G26" s="841">
        <f>'在庫（雨衣）'!BO26</f>
        <v>0</v>
      </c>
      <c r="H26" s="841">
        <f>'在庫（雨衣）'!BP26</f>
        <v>0</v>
      </c>
      <c r="I26" s="841">
        <f>'在庫（雨衣）'!BQ26</f>
        <v>0</v>
      </c>
      <c r="J26" s="841">
        <f>'在庫（雨衣）'!BR26</f>
        <v>0</v>
      </c>
      <c r="K26" s="858">
        <f>'在庫（雨衣）'!BS26</f>
        <v>0</v>
      </c>
      <c r="L26" s="846">
        <v>36</v>
      </c>
      <c r="M26" s="847">
        <v>36</v>
      </c>
      <c r="N26" s="847">
        <v>36</v>
      </c>
      <c r="O26" s="847">
        <v>36</v>
      </c>
      <c r="P26" s="847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560"/>
      <c r="C27" s="560"/>
      <c r="D27" s="548" t="s">
        <v>129</v>
      </c>
      <c r="E27" s="549" t="s">
        <v>130</v>
      </c>
      <c r="F27" s="839">
        <f>'在庫（雨衣）'!BN27</f>
        <v>0</v>
      </c>
      <c r="G27" s="840">
        <f>'在庫（雨衣）'!BO27</f>
        <v>0</v>
      </c>
      <c r="H27" s="840">
        <f>'在庫（雨衣）'!BP27</f>
        <v>0</v>
      </c>
      <c r="I27" s="840">
        <f>'在庫（雨衣）'!BQ27</f>
        <v>0</v>
      </c>
      <c r="J27" s="840">
        <f>'在庫（雨衣）'!BR27</f>
        <v>0</v>
      </c>
      <c r="K27" s="853">
        <f>'在庫（雨衣）'!BS27</f>
        <v>0</v>
      </c>
      <c r="L27" s="849">
        <v>36</v>
      </c>
      <c r="M27" s="850">
        <v>36</v>
      </c>
      <c r="N27" s="850">
        <v>36</v>
      </c>
      <c r="O27" s="850">
        <v>36</v>
      </c>
      <c r="P27" s="850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542" t="s">
        <v>178</v>
      </c>
      <c r="C28" s="542"/>
      <c r="D28" s="548" t="s">
        <v>179</v>
      </c>
      <c r="E28" s="549" t="s">
        <v>179</v>
      </c>
      <c r="F28" s="837">
        <f>'在庫（雨衣）'!BN28</f>
        <v>0</v>
      </c>
      <c r="G28" s="831">
        <f>'在庫（雨衣）'!BO28</f>
        <v>0</v>
      </c>
      <c r="H28" s="831">
        <f>'在庫（雨衣）'!BP28</f>
        <v>0</v>
      </c>
      <c r="I28" s="831">
        <f>'在庫（雨衣）'!BQ28</f>
        <v>0</v>
      </c>
      <c r="J28" s="859">
        <f>'在庫（雨衣）'!BR28</f>
        <v>0</v>
      </c>
      <c r="K28" s="860">
        <f>'在庫（雨衣）'!BS28</f>
        <v>0</v>
      </c>
      <c r="L28" s="861">
        <v>28</v>
      </c>
      <c r="M28" s="862">
        <v>28</v>
      </c>
      <c r="N28" s="862">
        <v>28</v>
      </c>
      <c r="O28" s="862">
        <v>28</v>
      </c>
      <c r="P28" s="863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57" t="s">
        <v>184</v>
      </c>
      <c r="C29" s="557"/>
      <c r="D29" s="548" t="s">
        <v>23</v>
      </c>
      <c r="E29" s="549" t="s">
        <v>24</v>
      </c>
      <c r="F29" s="837">
        <f>'在庫（雨衣）'!BN29</f>
        <v>0</v>
      </c>
      <c r="G29" s="831">
        <f>'在庫（雨衣）'!BO29</f>
        <v>0</v>
      </c>
      <c r="H29" s="831">
        <f>'在庫（雨衣）'!BP29</f>
        <v>0</v>
      </c>
      <c r="I29" s="831">
        <f>'在庫（雨衣）'!BQ29</f>
        <v>0</v>
      </c>
      <c r="J29" s="831">
        <f>'在庫（雨衣）'!BR29</f>
        <v>0</v>
      </c>
      <c r="K29" s="851">
        <f>'在庫（雨衣）'!BS29</f>
        <v>0</v>
      </c>
      <c r="L29" s="844">
        <v>35</v>
      </c>
      <c r="M29" s="845">
        <v>35</v>
      </c>
      <c r="N29" s="845">
        <v>35</v>
      </c>
      <c r="O29" s="845">
        <v>35</v>
      </c>
      <c r="P29" s="845">
        <v>35</v>
      </c>
      <c r="Q29" s="851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560"/>
      <c r="C30" s="560"/>
      <c r="D30" s="548" t="s">
        <v>30</v>
      </c>
      <c r="E30" s="549" t="s">
        <v>31</v>
      </c>
      <c r="F30" s="839">
        <f>'在庫（雨衣）'!BN30</f>
        <v>0</v>
      </c>
      <c r="G30" s="840">
        <f>'在庫（雨衣）'!BO30</f>
        <v>0</v>
      </c>
      <c r="H30" s="840">
        <f>'在庫（雨衣）'!BP30</f>
        <v>0</v>
      </c>
      <c r="I30" s="840">
        <f>'在庫（雨衣）'!BQ30</f>
        <v>0</v>
      </c>
      <c r="J30" s="840">
        <f>'在庫（雨衣）'!BR30</f>
        <v>0</v>
      </c>
      <c r="K30" s="848">
        <f>'在庫（雨衣）'!BS30</f>
        <v>0</v>
      </c>
      <c r="L30" s="849">
        <v>35</v>
      </c>
      <c r="M30" s="850">
        <v>35</v>
      </c>
      <c r="N30" s="850">
        <v>35</v>
      </c>
      <c r="O30" s="850">
        <v>35</v>
      </c>
      <c r="P30" s="850">
        <v>35</v>
      </c>
      <c r="Q30" s="848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39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tabSelected="1" zoomScale="55" zoomScaleNormal="55" workbookViewId="0">
      <pane xSplit="12" ySplit="3" topLeftCell="M4" activePane="bottomRight" state="frozen"/>
      <selection/>
      <selection pane="topRight"/>
      <selection pane="bottomLeft"/>
      <selection pane="bottomRight" activeCell="E2" sqref="E2"/>
    </sheetView>
  </sheetViews>
  <sheetFormatPr defaultColWidth="9" defaultRowHeight="25.5"/>
  <cols>
    <col min="2" max="2" width="10.625" customWidth="1"/>
    <col min="3" max="3" width="25.625" customWidth="1"/>
    <col min="4" max="4" width="10.625" style="439" customWidth="1"/>
    <col min="5" max="5" width="20.625" style="439" customWidth="1"/>
    <col min="6" max="12" width="5.625" style="439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239" t="s">
        <v>0</v>
      </c>
      <c r="BQ1" s="517"/>
      <c r="BR1" s="517"/>
      <c r="BS1" s="517"/>
    </row>
    <row r="2" ht="60" customHeight="1" spans="6:96">
      <c r="F2" s="489" t="s">
        <v>1</v>
      </c>
      <c r="G2" s="595"/>
      <c r="H2" s="595"/>
      <c r="I2" s="595"/>
      <c r="J2" s="595"/>
      <c r="K2" s="595"/>
      <c r="L2" s="595"/>
      <c r="M2" s="489" t="s">
        <v>1</v>
      </c>
      <c r="N2" s="595"/>
      <c r="O2" s="595"/>
      <c r="P2" s="595"/>
      <c r="Q2" s="595"/>
      <c r="R2" s="595"/>
      <c r="S2" s="701"/>
      <c r="T2" s="495" t="s">
        <v>2</v>
      </c>
      <c r="U2" s="702"/>
      <c r="V2" s="702"/>
      <c r="W2" s="702"/>
      <c r="X2" s="702"/>
      <c r="Y2" s="702"/>
      <c r="Z2" s="717"/>
      <c r="AA2" s="496" t="s">
        <v>3</v>
      </c>
      <c r="AB2" s="718"/>
      <c r="AC2" s="718"/>
      <c r="AD2" s="718"/>
      <c r="AE2" s="718"/>
      <c r="AF2" s="718"/>
      <c r="AG2" s="730"/>
      <c r="AH2" s="497" t="s">
        <v>4</v>
      </c>
      <c r="AI2" s="731"/>
      <c r="AJ2" s="731"/>
      <c r="AK2" s="731"/>
      <c r="AL2" s="731"/>
      <c r="AM2" s="731"/>
      <c r="AN2" s="732"/>
      <c r="AO2" s="497" t="s">
        <v>5</v>
      </c>
      <c r="AP2" s="731"/>
      <c r="AQ2" s="731"/>
      <c r="AR2" s="731"/>
      <c r="AS2" s="731"/>
      <c r="AT2" s="731"/>
      <c r="AU2" s="732"/>
      <c r="AV2" s="497" t="s">
        <v>6</v>
      </c>
      <c r="AW2" s="748"/>
      <c r="AX2" s="748"/>
      <c r="AY2" s="748"/>
      <c r="AZ2" s="748"/>
      <c r="BA2" s="748"/>
      <c r="BB2" s="749"/>
      <c r="BC2" s="497" t="s">
        <v>7</v>
      </c>
      <c r="BD2" s="748"/>
      <c r="BE2" s="748"/>
      <c r="BF2" s="748"/>
      <c r="BG2" s="748"/>
      <c r="BH2" s="748"/>
      <c r="BI2" s="749"/>
      <c r="BJ2" s="497" t="s">
        <v>8</v>
      </c>
      <c r="BK2" s="731"/>
      <c r="BL2" s="731"/>
      <c r="BM2" s="731"/>
      <c r="BN2" s="731"/>
      <c r="BO2" s="731"/>
      <c r="BP2" s="732"/>
      <c r="BQ2" s="489" t="s">
        <v>9</v>
      </c>
      <c r="BR2" s="595"/>
      <c r="BS2" s="595"/>
      <c r="BT2" s="595"/>
      <c r="BU2" s="595"/>
      <c r="BV2" s="595"/>
      <c r="BW2" s="701"/>
      <c r="BX2" s="489" t="s">
        <v>0</v>
      </c>
      <c r="BY2" s="595"/>
      <c r="BZ2" s="595"/>
      <c r="CA2" s="595"/>
      <c r="CB2" s="595"/>
      <c r="CC2" s="595"/>
      <c r="CD2" s="701"/>
      <c r="CE2" s="489" t="s">
        <v>10</v>
      </c>
      <c r="CF2" s="595"/>
      <c r="CG2" s="595"/>
      <c r="CH2" s="595"/>
      <c r="CI2" s="595"/>
      <c r="CJ2" s="595"/>
      <c r="CK2" s="701"/>
      <c r="CL2" s="497" t="s">
        <v>11</v>
      </c>
      <c r="CM2" s="731"/>
      <c r="CN2" s="731"/>
      <c r="CO2" s="731"/>
      <c r="CP2" s="731"/>
      <c r="CQ2" s="731"/>
      <c r="CR2" s="732"/>
    </row>
    <row r="3" s="657" customFormat="1" ht="24" spans="2:96">
      <c r="B3" s="658" t="s">
        <v>12</v>
      </c>
      <c r="C3" s="658" t="s">
        <v>13</v>
      </c>
      <c r="D3" s="658" t="s">
        <v>14</v>
      </c>
      <c r="E3" s="659" t="s">
        <v>15</v>
      </c>
      <c r="F3" s="660">
        <v>90</v>
      </c>
      <c r="G3" s="660">
        <v>100</v>
      </c>
      <c r="H3" s="660">
        <v>110</v>
      </c>
      <c r="I3" s="660">
        <v>120</v>
      </c>
      <c r="J3" s="660">
        <v>130</v>
      </c>
      <c r="K3" s="681">
        <v>140</v>
      </c>
      <c r="L3" s="681">
        <v>150</v>
      </c>
      <c r="M3" s="682">
        <v>90</v>
      </c>
      <c r="N3" s="660">
        <v>100</v>
      </c>
      <c r="O3" s="660">
        <v>110</v>
      </c>
      <c r="P3" s="660">
        <v>120</v>
      </c>
      <c r="Q3" s="660">
        <v>130</v>
      </c>
      <c r="R3" s="681">
        <v>140</v>
      </c>
      <c r="S3" s="703">
        <v>150</v>
      </c>
      <c r="T3" s="704">
        <v>90</v>
      </c>
      <c r="U3" s="705">
        <v>100</v>
      </c>
      <c r="V3" s="705">
        <v>110</v>
      </c>
      <c r="W3" s="705">
        <v>120</v>
      </c>
      <c r="X3" s="705">
        <v>130</v>
      </c>
      <c r="Y3" s="719">
        <v>140</v>
      </c>
      <c r="Z3" s="703">
        <v>150</v>
      </c>
      <c r="AA3" s="704">
        <v>90</v>
      </c>
      <c r="AB3" s="705">
        <v>100</v>
      </c>
      <c r="AC3" s="705">
        <v>110</v>
      </c>
      <c r="AD3" s="705">
        <v>120</v>
      </c>
      <c r="AE3" s="705">
        <v>130</v>
      </c>
      <c r="AF3" s="719">
        <v>140</v>
      </c>
      <c r="AG3" s="703">
        <v>150</v>
      </c>
      <c r="AH3" s="682">
        <v>90</v>
      </c>
      <c r="AI3" s="660">
        <v>100</v>
      </c>
      <c r="AJ3" s="660">
        <v>110</v>
      </c>
      <c r="AK3" s="660">
        <v>120</v>
      </c>
      <c r="AL3" s="660">
        <v>130</v>
      </c>
      <c r="AM3" s="681">
        <v>140</v>
      </c>
      <c r="AN3" s="703">
        <v>150</v>
      </c>
      <c r="AO3" s="682">
        <v>90</v>
      </c>
      <c r="AP3" s="660">
        <v>100</v>
      </c>
      <c r="AQ3" s="660">
        <v>110</v>
      </c>
      <c r="AR3" s="660">
        <v>120</v>
      </c>
      <c r="AS3" s="660">
        <v>130</v>
      </c>
      <c r="AT3" s="681">
        <v>140</v>
      </c>
      <c r="AU3" s="703">
        <v>150</v>
      </c>
      <c r="AV3" s="704">
        <v>90</v>
      </c>
      <c r="AW3" s="705">
        <v>100</v>
      </c>
      <c r="AX3" s="705">
        <v>110</v>
      </c>
      <c r="AY3" s="705">
        <v>120</v>
      </c>
      <c r="AZ3" s="705">
        <v>130</v>
      </c>
      <c r="BA3" s="719">
        <v>140</v>
      </c>
      <c r="BB3" s="703">
        <v>150</v>
      </c>
      <c r="BC3" s="704">
        <v>90</v>
      </c>
      <c r="BD3" s="705">
        <v>100</v>
      </c>
      <c r="BE3" s="705">
        <v>110</v>
      </c>
      <c r="BF3" s="705">
        <v>120</v>
      </c>
      <c r="BG3" s="705">
        <v>130</v>
      </c>
      <c r="BH3" s="719">
        <v>140</v>
      </c>
      <c r="BI3" s="703">
        <v>150</v>
      </c>
      <c r="BJ3" s="704">
        <v>90</v>
      </c>
      <c r="BK3" s="705">
        <v>100</v>
      </c>
      <c r="BL3" s="705">
        <v>110</v>
      </c>
      <c r="BM3" s="705">
        <v>120</v>
      </c>
      <c r="BN3" s="705">
        <v>130</v>
      </c>
      <c r="BO3" s="719">
        <v>140</v>
      </c>
      <c r="BP3" s="703">
        <v>150</v>
      </c>
      <c r="BQ3" s="682">
        <v>90</v>
      </c>
      <c r="BR3" s="660">
        <v>100</v>
      </c>
      <c r="BS3" s="660">
        <v>110</v>
      </c>
      <c r="BT3" s="660">
        <v>120</v>
      </c>
      <c r="BU3" s="660">
        <v>130</v>
      </c>
      <c r="BV3" s="681">
        <v>140</v>
      </c>
      <c r="BW3" s="703">
        <v>150</v>
      </c>
      <c r="BX3" s="682">
        <v>90</v>
      </c>
      <c r="BY3" s="660">
        <v>100</v>
      </c>
      <c r="BZ3" s="660">
        <v>110</v>
      </c>
      <c r="CA3" s="660">
        <v>120</v>
      </c>
      <c r="CB3" s="660">
        <v>130</v>
      </c>
      <c r="CC3" s="681">
        <v>140</v>
      </c>
      <c r="CD3" s="703">
        <v>150</v>
      </c>
      <c r="CE3" s="682">
        <v>90</v>
      </c>
      <c r="CF3" s="660">
        <v>100</v>
      </c>
      <c r="CG3" s="660">
        <v>110</v>
      </c>
      <c r="CH3" s="660">
        <v>120</v>
      </c>
      <c r="CI3" s="660">
        <v>130</v>
      </c>
      <c r="CJ3" s="681">
        <v>140</v>
      </c>
      <c r="CK3" s="703">
        <v>150</v>
      </c>
      <c r="CL3" s="704">
        <v>90</v>
      </c>
      <c r="CM3" s="705">
        <v>100</v>
      </c>
      <c r="CN3" s="705">
        <v>110</v>
      </c>
      <c r="CO3" s="705">
        <v>120</v>
      </c>
      <c r="CP3" s="705">
        <v>130</v>
      </c>
      <c r="CQ3" s="719">
        <v>140</v>
      </c>
      <c r="CR3" s="703">
        <v>150</v>
      </c>
    </row>
    <row r="4" ht="99.95" customHeight="1" spans="2:96">
      <c r="B4" s="442" t="s">
        <v>200</v>
      </c>
      <c r="C4" s="597"/>
      <c r="D4" s="661" t="s">
        <v>201</v>
      </c>
      <c r="E4" s="662" t="s">
        <v>202</v>
      </c>
      <c r="F4" s="663" t="s">
        <v>203</v>
      </c>
      <c r="G4" s="663" t="s">
        <v>204</v>
      </c>
      <c r="H4" s="663" t="s">
        <v>205</v>
      </c>
      <c r="I4" s="663" t="s">
        <v>206</v>
      </c>
      <c r="J4" s="663" t="s">
        <v>207</v>
      </c>
      <c r="K4" s="683"/>
      <c r="L4" s="684"/>
      <c r="M4" s="685"/>
      <c r="N4" s="686"/>
      <c r="O4" s="686"/>
      <c r="P4" s="686"/>
      <c r="Q4" s="686"/>
      <c r="R4" s="706"/>
      <c r="S4" s="707"/>
      <c r="T4" s="499"/>
      <c r="U4" s="472"/>
      <c r="V4" s="472"/>
      <c r="W4" s="472"/>
      <c r="X4" s="472"/>
      <c r="Y4" s="720"/>
      <c r="Z4" s="721"/>
      <c r="AA4" s="499"/>
      <c r="AB4" s="472"/>
      <c r="AC4" s="472"/>
      <c r="AD4" s="472"/>
      <c r="AE4" s="472"/>
      <c r="AF4" s="720"/>
      <c r="AG4" s="721"/>
      <c r="AH4" s="733"/>
      <c r="AI4" s="734"/>
      <c r="AJ4" s="734"/>
      <c r="AK4" s="734"/>
      <c r="AL4" s="734"/>
      <c r="AM4" s="735"/>
      <c r="AN4" s="707"/>
      <c r="AO4" s="733"/>
      <c r="AP4" s="734"/>
      <c r="AQ4" s="734"/>
      <c r="AR4" s="734"/>
      <c r="AS4" s="734"/>
      <c r="AT4" s="735"/>
      <c r="AU4" s="707"/>
      <c r="AV4" s="500"/>
      <c r="AW4" s="750"/>
      <c r="AX4" s="750"/>
      <c r="AY4" s="750"/>
      <c r="AZ4" s="750"/>
      <c r="BA4" s="751"/>
      <c r="BB4" s="752"/>
      <c r="BC4" s="753"/>
      <c r="BD4" s="754"/>
      <c r="BE4" s="754"/>
      <c r="BF4" s="754"/>
      <c r="BG4" s="754"/>
      <c r="BH4" s="775"/>
      <c r="BI4" s="752"/>
      <c r="BJ4" s="753"/>
      <c r="BK4" s="754"/>
      <c r="BL4" s="754"/>
      <c r="BM4" s="754"/>
      <c r="BN4" s="754"/>
      <c r="BO4" s="775"/>
      <c r="BP4" s="752"/>
      <c r="BQ4" s="780">
        <f t="shared" ref="BQ4:BU11" si="0">IF($A$1="补货",M4+T4+AA4,M4)</f>
        <v>0</v>
      </c>
      <c r="BR4" s="781">
        <f t="shared" si="0"/>
        <v>0</v>
      </c>
      <c r="BS4" s="781">
        <f t="shared" si="0"/>
        <v>0</v>
      </c>
      <c r="BT4" s="781">
        <f t="shared" si="0"/>
        <v>0</v>
      </c>
      <c r="BU4" s="781">
        <f t="shared" si="0"/>
        <v>0</v>
      </c>
      <c r="BV4" s="781">
        <f>IF($A$1="补货",R4+Y4+AF4,R4)</f>
        <v>0</v>
      </c>
      <c r="BW4" s="781">
        <f>IF($A$1="补货",S4+Z4+AG4,S4)</f>
        <v>0</v>
      </c>
      <c r="BX4" s="499"/>
      <c r="BY4" s="472"/>
      <c r="BZ4" s="472"/>
      <c r="CA4" s="472"/>
      <c r="CB4" s="472"/>
      <c r="CC4" s="720"/>
      <c r="CD4" s="721"/>
      <c r="CE4" s="780">
        <f t="shared" ref="CE4:CI11" si="1">BQ4+BX4</f>
        <v>0</v>
      </c>
      <c r="CF4" s="796">
        <f t="shared" si="1"/>
        <v>0</v>
      </c>
      <c r="CG4" s="796">
        <f t="shared" si="1"/>
        <v>0</v>
      </c>
      <c r="CH4" s="796">
        <f t="shared" si="1"/>
        <v>0</v>
      </c>
      <c r="CI4" s="796">
        <f t="shared" si="1"/>
        <v>0</v>
      </c>
      <c r="CJ4" s="796">
        <f t="shared" ref="CJ4:CJ18" si="2">BV4+CC4</f>
        <v>0</v>
      </c>
      <c r="CK4" s="796">
        <f t="shared" ref="CK4:CK18" si="3">BW4+CD4</f>
        <v>0</v>
      </c>
      <c r="CL4" s="810" t="str">
        <f t="shared" ref="CL4:CQ11" si="4">IF(BJ4&lt;&gt;0,CE4/BJ4*7,"-")</f>
        <v>-</v>
      </c>
      <c r="CM4" s="811" t="str">
        <f t="shared" si="4"/>
        <v>-</v>
      </c>
      <c r="CN4" s="811" t="str">
        <f t="shared" si="4"/>
        <v>-</v>
      </c>
      <c r="CO4" s="811" t="str">
        <f t="shared" si="4"/>
        <v>-</v>
      </c>
      <c r="CP4" s="811" t="str">
        <f t="shared" si="4"/>
        <v>-</v>
      </c>
      <c r="CQ4" s="812" t="str">
        <f t="shared" ref="CQ4:CQ18" si="5">IF(BO4&lt;&gt;0,CJ4/BO4*7,"-")</f>
        <v>-</v>
      </c>
      <c r="CR4" s="813" t="str">
        <f t="shared" ref="CR4:CR11" si="6">IF(BP4&lt;&gt;0,CK4/BP4*7,"-")</f>
        <v>-</v>
      </c>
    </row>
    <row r="5" ht="99.95" customHeight="1" spans="2:96">
      <c r="B5" s="568"/>
      <c r="C5" s="553"/>
      <c r="D5" s="664" t="s">
        <v>208</v>
      </c>
      <c r="E5" s="665" t="s">
        <v>209</v>
      </c>
      <c r="F5" s="666" t="s">
        <v>210</v>
      </c>
      <c r="G5" s="666" t="s">
        <v>211</v>
      </c>
      <c r="H5" s="666" t="s">
        <v>212</v>
      </c>
      <c r="I5" s="666" t="s">
        <v>213</v>
      </c>
      <c r="J5" s="666" t="s">
        <v>214</v>
      </c>
      <c r="K5" s="666"/>
      <c r="L5" s="687"/>
      <c r="M5" s="688"/>
      <c r="N5" s="689"/>
      <c r="O5" s="689"/>
      <c r="P5" s="689"/>
      <c r="Q5" s="689"/>
      <c r="R5" s="708"/>
      <c r="S5" s="709"/>
      <c r="T5" s="502"/>
      <c r="U5" s="475"/>
      <c r="V5" s="475"/>
      <c r="W5" s="475"/>
      <c r="X5" s="475"/>
      <c r="Y5" s="722"/>
      <c r="Z5" s="723"/>
      <c r="AA5" s="502"/>
      <c r="AB5" s="475"/>
      <c r="AC5" s="475"/>
      <c r="AD5" s="475"/>
      <c r="AE5" s="475"/>
      <c r="AF5" s="722"/>
      <c r="AG5" s="723"/>
      <c r="AH5" s="736"/>
      <c r="AI5" s="737"/>
      <c r="AJ5" s="737"/>
      <c r="AK5" s="737"/>
      <c r="AL5" s="737"/>
      <c r="AM5" s="738"/>
      <c r="AN5" s="709"/>
      <c r="AO5" s="736"/>
      <c r="AP5" s="737"/>
      <c r="AQ5" s="737"/>
      <c r="AR5" s="737"/>
      <c r="AS5" s="737"/>
      <c r="AT5" s="738"/>
      <c r="AU5" s="709"/>
      <c r="AV5" s="503"/>
      <c r="AW5" s="755"/>
      <c r="AX5" s="755"/>
      <c r="AY5" s="755"/>
      <c r="AZ5" s="755"/>
      <c r="BA5" s="756"/>
      <c r="BB5" s="757"/>
      <c r="BC5" s="758"/>
      <c r="BD5" s="759"/>
      <c r="BE5" s="759"/>
      <c r="BF5" s="759"/>
      <c r="BG5" s="759"/>
      <c r="BH5" s="776"/>
      <c r="BI5" s="757"/>
      <c r="BJ5" s="758"/>
      <c r="BK5" s="759"/>
      <c r="BL5" s="759"/>
      <c r="BM5" s="759"/>
      <c r="BN5" s="759"/>
      <c r="BO5" s="776"/>
      <c r="BP5" s="757"/>
      <c r="BQ5" s="782">
        <f t="shared" si="0"/>
        <v>0</v>
      </c>
      <c r="BR5" s="783">
        <f t="shared" si="0"/>
        <v>0</v>
      </c>
      <c r="BS5" s="783">
        <f t="shared" si="0"/>
        <v>0</v>
      </c>
      <c r="BT5" s="783">
        <f t="shared" si="0"/>
        <v>0</v>
      </c>
      <c r="BU5" s="783">
        <f t="shared" si="0"/>
        <v>0</v>
      </c>
      <c r="BV5" s="783">
        <f>IF($A$1="补货",R5+Y5+AF5,R5)</f>
        <v>0</v>
      </c>
      <c r="BW5" s="783">
        <f>IF($A$1="补货",S5+Z5+AG5,S5)</f>
        <v>0</v>
      </c>
      <c r="BX5" s="502"/>
      <c r="BY5" s="475"/>
      <c r="BZ5" s="475"/>
      <c r="CA5" s="475"/>
      <c r="CB5" s="475"/>
      <c r="CC5" s="722"/>
      <c r="CD5" s="723"/>
      <c r="CE5" s="797">
        <f t="shared" si="1"/>
        <v>0</v>
      </c>
      <c r="CF5" s="798">
        <f t="shared" si="1"/>
        <v>0</v>
      </c>
      <c r="CG5" s="798">
        <f t="shared" si="1"/>
        <v>0</v>
      </c>
      <c r="CH5" s="798">
        <f t="shared" si="1"/>
        <v>0</v>
      </c>
      <c r="CI5" s="798">
        <f t="shared" si="1"/>
        <v>0</v>
      </c>
      <c r="CJ5" s="798">
        <f t="shared" si="2"/>
        <v>0</v>
      </c>
      <c r="CK5" s="798">
        <f t="shared" si="3"/>
        <v>0</v>
      </c>
      <c r="CL5" s="814" t="str">
        <f t="shared" si="4"/>
        <v>-</v>
      </c>
      <c r="CM5" s="815" t="str">
        <f t="shared" si="4"/>
        <v>-</v>
      </c>
      <c r="CN5" s="815" t="str">
        <f t="shared" si="4"/>
        <v>-</v>
      </c>
      <c r="CO5" s="815" t="str">
        <f t="shared" si="4"/>
        <v>-</v>
      </c>
      <c r="CP5" s="815" t="str">
        <f t="shared" si="4"/>
        <v>-</v>
      </c>
      <c r="CQ5" s="816" t="str">
        <f t="shared" si="5"/>
        <v>-</v>
      </c>
      <c r="CR5" s="817" t="str">
        <f t="shared" si="6"/>
        <v>-</v>
      </c>
    </row>
    <row r="6" ht="99.95" customHeight="1" spans="2:96">
      <c r="B6" s="568"/>
      <c r="C6" s="553"/>
      <c r="D6" s="664" t="s">
        <v>215</v>
      </c>
      <c r="E6" s="667" t="s">
        <v>216</v>
      </c>
      <c r="F6" s="666" t="s">
        <v>217</v>
      </c>
      <c r="G6" s="666" t="s">
        <v>218</v>
      </c>
      <c r="H6" s="666" t="s">
        <v>219</v>
      </c>
      <c r="I6" s="666" t="s">
        <v>220</v>
      </c>
      <c r="J6" s="666" t="s">
        <v>221</v>
      </c>
      <c r="K6" s="666"/>
      <c r="L6" s="687"/>
      <c r="M6" s="688"/>
      <c r="N6" s="689"/>
      <c r="O6" s="689"/>
      <c r="P6" s="689"/>
      <c r="Q6" s="689"/>
      <c r="R6" s="708"/>
      <c r="S6" s="709"/>
      <c r="T6" s="502"/>
      <c r="U6" s="475"/>
      <c r="V6" s="475"/>
      <c r="W6" s="475"/>
      <c r="X6" s="475"/>
      <c r="Y6" s="722"/>
      <c r="Z6" s="723"/>
      <c r="AA6" s="502"/>
      <c r="AB6" s="475"/>
      <c r="AC6" s="475"/>
      <c r="AD6" s="475"/>
      <c r="AE6" s="475"/>
      <c r="AF6" s="722"/>
      <c r="AG6" s="723"/>
      <c r="AH6" s="736"/>
      <c r="AI6" s="737"/>
      <c r="AJ6" s="737"/>
      <c r="AK6" s="737"/>
      <c r="AL6" s="737"/>
      <c r="AM6" s="738"/>
      <c r="AN6" s="709"/>
      <c r="AO6" s="736"/>
      <c r="AP6" s="737"/>
      <c r="AQ6" s="737"/>
      <c r="AR6" s="737"/>
      <c r="AS6" s="737"/>
      <c r="AT6" s="738"/>
      <c r="AU6" s="709"/>
      <c r="AV6" s="503"/>
      <c r="AW6" s="755"/>
      <c r="AX6" s="755"/>
      <c r="AY6" s="755"/>
      <c r="AZ6" s="755"/>
      <c r="BA6" s="756"/>
      <c r="BB6" s="757"/>
      <c r="BC6" s="758"/>
      <c r="BD6" s="759"/>
      <c r="BE6" s="759"/>
      <c r="BF6" s="759"/>
      <c r="BG6" s="759"/>
      <c r="BH6" s="776"/>
      <c r="BI6" s="757"/>
      <c r="BJ6" s="758"/>
      <c r="BK6" s="759"/>
      <c r="BL6" s="759"/>
      <c r="BM6" s="759"/>
      <c r="BN6" s="759"/>
      <c r="BO6" s="776"/>
      <c r="BP6" s="757"/>
      <c r="BQ6" s="782">
        <f t="shared" si="0"/>
        <v>0</v>
      </c>
      <c r="BR6" s="783">
        <f t="shared" si="0"/>
        <v>0</v>
      </c>
      <c r="BS6" s="783">
        <f t="shared" si="0"/>
        <v>0</v>
      </c>
      <c r="BT6" s="783">
        <f t="shared" si="0"/>
        <v>0</v>
      </c>
      <c r="BU6" s="783">
        <f t="shared" si="0"/>
        <v>0</v>
      </c>
      <c r="BV6" s="783">
        <f>IF($A$1="补货",R6+Y6+AF6,R6)</f>
        <v>0</v>
      </c>
      <c r="BW6" s="783">
        <f>IF($A$1="补货",S6+Z6+AG6,S6)</f>
        <v>0</v>
      </c>
      <c r="BX6" s="502"/>
      <c r="BY6" s="475"/>
      <c r="BZ6" s="475"/>
      <c r="CA6" s="475"/>
      <c r="CB6" s="475"/>
      <c r="CC6" s="722"/>
      <c r="CD6" s="723"/>
      <c r="CE6" s="797">
        <f t="shared" si="1"/>
        <v>0</v>
      </c>
      <c r="CF6" s="798">
        <f t="shared" si="1"/>
        <v>0</v>
      </c>
      <c r="CG6" s="798">
        <f t="shared" si="1"/>
        <v>0</v>
      </c>
      <c r="CH6" s="798">
        <f t="shared" si="1"/>
        <v>0</v>
      </c>
      <c r="CI6" s="798">
        <f t="shared" si="1"/>
        <v>0</v>
      </c>
      <c r="CJ6" s="798">
        <f t="shared" si="2"/>
        <v>0</v>
      </c>
      <c r="CK6" s="798">
        <f t="shared" si="3"/>
        <v>0</v>
      </c>
      <c r="CL6" s="814" t="str">
        <f t="shared" si="4"/>
        <v>-</v>
      </c>
      <c r="CM6" s="815" t="str">
        <f t="shared" si="4"/>
        <v>-</v>
      </c>
      <c r="CN6" s="815" t="str">
        <f t="shared" si="4"/>
        <v>-</v>
      </c>
      <c r="CO6" s="815" t="str">
        <f t="shared" si="4"/>
        <v>-</v>
      </c>
      <c r="CP6" s="815" t="str">
        <f t="shared" si="4"/>
        <v>-</v>
      </c>
      <c r="CQ6" s="816" t="str">
        <f t="shared" si="5"/>
        <v>-</v>
      </c>
      <c r="CR6" s="817" t="str">
        <f t="shared" si="6"/>
        <v>-</v>
      </c>
    </row>
    <row r="7" ht="99.95" customHeight="1" spans="2:96">
      <c r="B7" s="606"/>
      <c r="C7" s="607"/>
      <c r="D7" s="668" t="s">
        <v>222</v>
      </c>
      <c r="E7" s="669" t="s">
        <v>222</v>
      </c>
      <c r="F7" s="670" t="s">
        <v>223</v>
      </c>
      <c r="G7" s="670" t="s">
        <v>224</v>
      </c>
      <c r="H7" s="670" t="s">
        <v>225</v>
      </c>
      <c r="I7" s="670" t="s">
        <v>226</v>
      </c>
      <c r="J7" s="670" t="s">
        <v>227</v>
      </c>
      <c r="K7" s="670"/>
      <c r="L7" s="690"/>
      <c r="M7" s="691"/>
      <c r="N7" s="692"/>
      <c r="O7" s="692"/>
      <c r="P7" s="692"/>
      <c r="Q7" s="692"/>
      <c r="R7" s="710"/>
      <c r="S7" s="711"/>
      <c r="T7" s="513"/>
      <c r="U7" s="484"/>
      <c r="V7" s="484"/>
      <c r="W7" s="484"/>
      <c r="X7" s="484"/>
      <c r="Y7" s="724"/>
      <c r="Z7" s="725"/>
      <c r="AA7" s="513"/>
      <c r="AB7" s="484"/>
      <c r="AC7" s="484"/>
      <c r="AD7" s="484"/>
      <c r="AE7" s="484"/>
      <c r="AF7" s="724"/>
      <c r="AG7" s="725"/>
      <c r="AH7" s="739"/>
      <c r="AI7" s="740"/>
      <c r="AJ7" s="740"/>
      <c r="AK7" s="740"/>
      <c r="AL7" s="740"/>
      <c r="AM7" s="741"/>
      <c r="AN7" s="711"/>
      <c r="AO7" s="739"/>
      <c r="AP7" s="740"/>
      <c r="AQ7" s="740"/>
      <c r="AR7" s="740"/>
      <c r="AS7" s="740"/>
      <c r="AT7" s="741"/>
      <c r="AU7" s="711"/>
      <c r="AV7" s="514"/>
      <c r="AW7" s="760"/>
      <c r="AX7" s="760"/>
      <c r="AY7" s="760"/>
      <c r="AZ7" s="760"/>
      <c r="BA7" s="761"/>
      <c r="BB7" s="762"/>
      <c r="BC7" s="763"/>
      <c r="BD7" s="764"/>
      <c r="BE7" s="764"/>
      <c r="BF7" s="764"/>
      <c r="BG7" s="764"/>
      <c r="BH7" s="777"/>
      <c r="BI7" s="762"/>
      <c r="BJ7" s="763"/>
      <c r="BK7" s="764"/>
      <c r="BL7" s="764"/>
      <c r="BM7" s="764"/>
      <c r="BN7" s="764"/>
      <c r="BO7" s="777"/>
      <c r="BP7" s="762"/>
      <c r="BQ7" s="784">
        <f t="shared" si="0"/>
        <v>0</v>
      </c>
      <c r="BR7" s="785">
        <f t="shared" si="0"/>
        <v>0</v>
      </c>
      <c r="BS7" s="785">
        <f t="shared" si="0"/>
        <v>0</v>
      </c>
      <c r="BT7" s="785">
        <f t="shared" si="0"/>
        <v>0</v>
      </c>
      <c r="BU7" s="785">
        <f t="shared" si="0"/>
        <v>0</v>
      </c>
      <c r="BV7" s="785">
        <f>IF($A$1="补货",R7+Y7+AF7,R7)</f>
        <v>0</v>
      </c>
      <c r="BW7" s="785">
        <f>IF($A$1="补货",S7+Z7+AG7,S7)</f>
        <v>0</v>
      </c>
      <c r="BX7" s="513"/>
      <c r="BY7" s="484"/>
      <c r="BZ7" s="484"/>
      <c r="CA7" s="484"/>
      <c r="CB7" s="484"/>
      <c r="CC7" s="724"/>
      <c r="CD7" s="725"/>
      <c r="CE7" s="799">
        <f t="shared" si="1"/>
        <v>0</v>
      </c>
      <c r="CF7" s="800">
        <f t="shared" si="1"/>
        <v>0</v>
      </c>
      <c r="CG7" s="800">
        <f t="shared" si="1"/>
        <v>0</v>
      </c>
      <c r="CH7" s="800">
        <f t="shared" si="1"/>
        <v>0</v>
      </c>
      <c r="CI7" s="800">
        <f t="shared" si="1"/>
        <v>0</v>
      </c>
      <c r="CJ7" s="800">
        <f t="shared" si="2"/>
        <v>0</v>
      </c>
      <c r="CK7" s="800">
        <f t="shared" si="3"/>
        <v>0</v>
      </c>
      <c r="CL7" s="818" t="str">
        <f t="shared" si="4"/>
        <v>-</v>
      </c>
      <c r="CM7" s="819" t="str">
        <f t="shared" si="4"/>
        <v>-</v>
      </c>
      <c r="CN7" s="819" t="str">
        <f t="shared" si="4"/>
        <v>-</v>
      </c>
      <c r="CO7" s="819" t="str">
        <f t="shared" si="4"/>
        <v>-</v>
      </c>
      <c r="CP7" s="819" t="str">
        <f t="shared" si="4"/>
        <v>-</v>
      </c>
      <c r="CQ7" s="820" t="str">
        <f t="shared" si="5"/>
        <v>-</v>
      </c>
      <c r="CR7" s="821" t="str">
        <f t="shared" si="6"/>
        <v>-</v>
      </c>
    </row>
    <row r="8" ht="99.95" customHeight="1" spans="2:96">
      <c r="B8" s="447" t="s">
        <v>228</v>
      </c>
      <c r="C8" s="671"/>
      <c r="D8" s="672" t="s">
        <v>229</v>
      </c>
      <c r="E8" s="673" t="s">
        <v>230</v>
      </c>
      <c r="F8" s="674" t="s">
        <v>231</v>
      </c>
      <c r="G8" s="674" t="s">
        <v>232</v>
      </c>
      <c r="H8" s="674" t="s">
        <v>233</v>
      </c>
      <c r="I8" s="674" t="s">
        <v>234</v>
      </c>
      <c r="J8" s="674" t="s">
        <v>235</v>
      </c>
      <c r="K8" s="674"/>
      <c r="L8" s="693"/>
      <c r="M8" s="694"/>
      <c r="N8" s="695"/>
      <c r="O8" s="695"/>
      <c r="P8" s="695"/>
      <c r="Q8" s="695"/>
      <c r="R8" s="712"/>
      <c r="S8" s="713"/>
      <c r="T8" s="516"/>
      <c r="U8" s="714"/>
      <c r="V8" s="714"/>
      <c r="W8" s="714"/>
      <c r="X8" s="714"/>
      <c r="Y8" s="726"/>
      <c r="Z8" s="727"/>
      <c r="AA8" s="516"/>
      <c r="AB8" s="714"/>
      <c r="AC8" s="714"/>
      <c r="AD8" s="714"/>
      <c r="AE8" s="714"/>
      <c r="AF8" s="726"/>
      <c r="AG8" s="727"/>
      <c r="AH8" s="742"/>
      <c r="AI8" s="743"/>
      <c r="AJ8" s="743"/>
      <c r="AK8" s="743"/>
      <c r="AL8" s="743"/>
      <c r="AM8" s="744"/>
      <c r="AN8" s="713"/>
      <c r="AO8" s="742"/>
      <c r="AP8" s="743"/>
      <c r="AQ8" s="743"/>
      <c r="AR8" s="743"/>
      <c r="AS8" s="743"/>
      <c r="AT8" s="744"/>
      <c r="AU8" s="713"/>
      <c r="AV8" s="511"/>
      <c r="AW8" s="765"/>
      <c r="AX8" s="765"/>
      <c r="AY8" s="765"/>
      <c r="AZ8" s="765"/>
      <c r="BA8" s="766"/>
      <c r="BB8" s="767"/>
      <c r="BC8" s="768"/>
      <c r="BD8" s="769"/>
      <c r="BE8" s="769"/>
      <c r="BF8" s="769"/>
      <c r="BG8" s="769"/>
      <c r="BH8" s="778"/>
      <c r="BI8" s="767"/>
      <c r="BJ8" s="768"/>
      <c r="BK8" s="769"/>
      <c r="BL8" s="769"/>
      <c r="BM8" s="769"/>
      <c r="BN8" s="769"/>
      <c r="BO8" s="778"/>
      <c r="BP8" s="767"/>
      <c r="BQ8" s="786">
        <f t="shared" si="0"/>
        <v>0</v>
      </c>
      <c r="BR8" s="787">
        <f t="shared" si="0"/>
        <v>0</v>
      </c>
      <c r="BS8" s="787">
        <f t="shared" si="0"/>
        <v>0</v>
      </c>
      <c r="BT8" s="787">
        <f t="shared" si="0"/>
        <v>0</v>
      </c>
      <c r="BU8" s="787">
        <f t="shared" si="0"/>
        <v>0</v>
      </c>
      <c r="BV8" s="787">
        <f>IF($A$1="补货",R8+Y8+AF8,R8)</f>
        <v>0</v>
      </c>
      <c r="BW8" s="787">
        <f>IF($A$1="补货",S8+Z8+AG8,S8)</f>
        <v>0</v>
      </c>
      <c r="BX8" s="790"/>
      <c r="BY8" s="791"/>
      <c r="BZ8" s="791"/>
      <c r="CA8" s="791"/>
      <c r="CB8" s="791"/>
      <c r="CC8" s="801"/>
      <c r="CD8" s="802"/>
      <c r="CE8" s="786">
        <f t="shared" si="1"/>
        <v>0</v>
      </c>
      <c r="CF8" s="803">
        <f t="shared" si="1"/>
        <v>0</v>
      </c>
      <c r="CG8" s="803">
        <f t="shared" si="1"/>
        <v>0</v>
      </c>
      <c r="CH8" s="803">
        <f t="shared" si="1"/>
        <v>0</v>
      </c>
      <c r="CI8" s="803">
        <f t="shared" si="1"/>
        <v>0</v>
      </c>
      <c r="CJ8" s="803">
        <f t="shared" si="2"/>
        <v>0</v>
      </c>
      <c r="CK8" s="803">
        <f t="shared" si="3"/>
        <v>0</v>
      </c>
      <c r="CL8" s="822" t="str">
        <f t="shared" si="4"/>
        <v>-</v>
      </c>
      <c r="CM8" s="823" t="str">
        <f t="shared" si="4"/>
        <v>-</v>
      </c>
      <c r="CN8" s="823" t="str">
        <f t="shared" si="4"/>
        <v>-</v>
      </c>
      <c r="CO8" s="823" t="str">
        <f t="shared" si="4"/>
        <v>-</v>
      </c>
      <c r="CP8" s="823" t="str">
        <f t="shared" si="4"/>
        <v>-</v>
      </c>
      <c r="CQ8" s="824" t="str">
        <f t="shared" si="5"/>
        <v>-</v>
      </c>
      <c r="CR8" s="825" t="str">
        <f t="shared" si="6"/>
        <v>-</v>
      </c>
    </row>
    <row r="9" ht="99.95" customHeight="1" spans="2:96">
      <c r="B9" s="613"/>
      <c r="C9" s="553"/>
      <c r="D9" s="664" t="s">
        <v>236</v>
      </c>
      <c r="E9" s="665" t="s">
        <v>237</v>
      </c>
      <c r="F9" s="666" t="s">
        <v>238</v>
      </c>
      <c r="G9" s="666" t="s">
        <v>239</v>
      </c>
      <c r="H9" s="666" t="s">
        <v>240</v>
      </c>
      <c r="I9" s="666" t="s">
        <v>241</v>
      </c>
      <c r="J9" s="666" t="s">
        <v>242</v>
      </c>
      <c r="K9" s="666"/>
      <c r="L9" s="687"/>
      <c r="M9" s="688"/>
      <c r="N9" s="689"/>
      <c r="O9" s="689"/>
      <c r="P9" s="689"/>
      <c r="Q9" s="689"/>
      <c r="R9" s="708"/>
      <c r="S9" s="709"/>
      <c r="T9" s="502"/>
      <c r="U9" s="475"/>
      <c r="V9" s="475"/>
      <c r="W9" s="475"/>
      <c r="X9" s="475"/>
      <c r="Y9" s="722"/>
      <c r="Z9" s="723"/>
      <c r="AA9" s="502"/>
      <c r="AB9" s="475"/>
      <c r="AC9" s="475"/>
      <c r="AD9" s="475"/>
      <c r="AE9" s="475"/>
      <c r="AF9" s="722"/>
      <c r="AG9" s="723"/>
      <c r="AH9" s="736"/>
      <c r="AI9" s="737"/>
      <c r="AJ9" s="737"/>
      <c r="AK9" s="737"/>
      <c r="AL9" s="737"/>
      <c r="AM9" s="738"/>
      <c r="AN9" s="709"/>
      <c r="AO9" s="736"/>
      <c r="AP9" s="737"/>
      <c r="AQ9" s="737"/>
      <c r="AR9" s="737"/>
      <c r="AS9" s="737"/>
      <c r="AT9" s="738"/>
      <c r="AU9" s="709"/>
      <c r="AV9" s="503"/>
      <c r="AW9" s="755"/>
      <c r="AX9" s="755"/>
      <c r="AY9" s="755"/>
      <c r="AZ9" s="755"/>
      <c r="BA9" s="756"/>
      <c r="BB9" s="757"/>
      <c r="BC9" s="758"/>
      <c r="BD9" s="759"/>
      <c r="BE9" s="759"/>
      <c r="BF9" s="759"/>
      <c r="BG9" s="759"/>
      <c r="BH9" s="776"/>
      <c r="BI9" s="757"/>
      <c r="BJ9" s="758"/>
      <c r="BK9" s="759"/>
      <c r="BL9" s="759"/>
      <c r="BM9" s="759"/>
      <c r="BN9" s="759"/>
      <c r="BO9" s="776"/>
      <c r="BP9" s="757"/>
      <c r="BQ9" s="782">
        <f t="shared" si="0"/>
        <v>0</v>
      </c>
      <c r="BR9" s="783">
        <f t="shared" si="0"/>
        <v>0</v>
      </c>
      <c r="BS9" s="783">
        <f t="shared" si="0"/>
        <v>0</v>
      </c>
      <c r="BT9" s="783">
        <f t="shared" si="0"/>
        <v>0</v>
      </c>
      <c r="BU9" s="783">
        <f t="shared" si="0"/>
        <v>0</v>
      </c>
      <c r="BV9" s="783">
        <f>IF($A$1="补货",R9+Y9+AF9,R9)</f>
        <v>0</v>
      </c>
      <c r="BW9" s="783">
        <f>IF($A$1="补货",S9+Z9+AG9,S9)</f>
        <v>0</v>
      </c>
      <c r="BX9" s="502"/>
      <c r="BY9" s="475"/>
      <c r="BZ9" s="475"/>
      <c r="CA9" s="475"/>
      <c r="CB9" s="475"/>
      <c r="CC9" s="722"/>
      <c r="CD9" s="723"/>
      <c r="CE9" s="797">
        <f t="shared" si="1"/>
        <v>0</v>
      </c>
      <c r="CF9" s="798">
        <f t="shared" si="1"/>
        <v>0</v>
      </c>
      <c r="CG9" s="798">
        <f t="shared" si="1"/>
        <v>0</v>
      </c>
      <c r="CH9" s="798">
        <f t="shared" si="1"/>
        <v>0</v>
      </c>
      <c r="CI9" s="798">
        <f t="shared" si="1"/>
        <v>0</v>
      </c>
      <c r="CJ9" s="798">
        <f t="shared" si="2"/>
        <v>0</v>
      </c>
      <c r="CK9" s="798">
        <f t="shared" si="3"/>
        <v>0</v>
      </c>
      <c r="CL9" s="814" t="str">
        <f t="shared" si="4"/>
        <v>-</v>
      </c>
      <c r="CM9" s="815" t="str">
        <f t="shared" si="4"/>
        <v>-</v>
      </c>
      <c r="CN9" s="815" t="str">
        <f t="shared" si="4"/>
        <v>-</v>
      </c>
      <c r="CO9" s="815" t="str">
        <f t="shared" si="4"/>
        <v>-</v>
      </c>
      <c r="CP9" s="815" t="str">
        <f t="shared" si="4"/>
        <v>-</v>
      </c>
      <c r="CQ9" s="816" t="str">
        <f t="shared" si="5"/>
        <v>-</v>
      </c>
      <c r="CR9" s="817" t="str">
        <f t="shared" si="6"/>
        <v>-</v>
      </c>
    </row>
    <row r="10" ht="99.95" customHeight="1" spans="2:96">
      <c r="B10" s="613"/>
      <c r="C10" s="553"/>
      <c r="D10" s="664" t="s">
        <v>243</v>
      </c>
      <c r="E10" s="665" t="s">
        <v>244</v>
      </c>
      <c r="F10" s="666" t="s">
        <v>245</v>
      </c>
      <c r="G10" s="666" t="s">
        <v>246</v>
      </c>
      <c r="H10" s="666" t="s">
        <v>247</v>
      </c>
      <c r="I10" s="666" t="s">
        <v>248</v>
      </c>
      <c r="J10" s="666" t="s">
        <v>249</v>
      </c>
      <c r="K10" s="666"/>
      <c r="L10" s="687"/>
      <c r="M10" s="688"/>
      <c r="N10" s="689"/>
      <c r="O10" s="689"/>
      <c r="P10" s="689"/>
      <c r="Q10" s="689"/>
      <c r="R10" s="708"/>
      <c r="S10" s="709"/>
      <c r="T10" s="502"/>
      <c r="U10" s="475"/>
      <c r="V10" s="475"/>
      <c r="W10" s="475"/>
      <c r="X10" s="475"/>
      <c r="Y10" s="722"/>
      <c r="Z10" s="723"/>
      <c r="AA10" s="502"/>
      <c r="AB10" s="475"/>
      <c r="AC10" s="475"/>
      <c r="AD10" s="475"/>
      <c r="AE10" s="475"/>
      <c r="AF10" s="722"/>
      <c r="AG10" s="723"/>
      <c r="AH10" s="736"/>
      <c r="AI10" s="737"/>
      <c r="AJ10" s="737"/>
      <c r="AK10" s="737"/>
      <c r="AL10" s="737"/>
      <c r="AM10" s="738"/>
      <c r="AN10" s="709"/>
      <c r="AO10" s="736"/>
      <c r="AP10" s="737"/>
      <c r="AQ10" s="737"/>
      <c r="AR10" s="737"/>
      <c r="AS10" s="737"/>
      <c r="AT10" s="738"/>
      <c r="AU10" s="709"/>
      <c r="AV10" s="503"/>
      <c r="AW10" s="755"/>
      <c r="AX10" s="755"/>
      <c r="AY10" s="755"/>
      <c r="AZ10" s="755"/>
      <c r="BA10" s="756"/>
      <c r="BB10" s="757"/>
      <c r="BC10" s="758"/>
      <c r="BD10" s="759"/>
      <c r="BE10" s="759"/>
      <c r="BF10" s="759"/>
      <c r="BG10" s="759"/>
      <c r="BH10" s="776"/>
      <c r="BI10" s="757"/>
      <c r="BJ10" s="758"/>
      <c r="BK10" s="759"/>
      <c r="BL10" s="759"/>
      <c r="BM10" s="759"/>
      <c r="BN10" s="759"/>
      <c r="BO10" s="776"/>
      <c r="BP10" s="757"/>
      <c r="BQ10" s="782">
        <f t="shared" si="0"/>
        <v>0</v>
      </c>
      <c r="BR10" s="783">
        <f t="shared" si="0"/>
        <v>0</v>
      </c>
      <c r="BS10" s="783">
        <f t="shared" si="0"/>
        <v>0</v>
      </c>
      <c r="BT10" s="783">
        <f t="shared" si="0"/>
        <v>0</v>
      </c>
      <c r="BU10" s="783">
        <f t="shared" si="0"/>
        <v>0</v>
      </c>
      <c r="BV10" s="783">
        <f>IF($A$1="补货",R10+Y10+AF10,R10)</f>
        <v>0</v>
      </c>
      <c r="BW10" s="783">
        <f>IF($A$1="补货",S10+Z10+AG10,S10)</f>
        <v>0</v>
      </c>
      <c r="BX10" s="502"/>
      <c r="BY10" s="475"/>
      <c r="BZ10" s="475"/>
      <c r="CA10" s="475"/>
      <c r="CB10" s="475"/>
      <c r="CC10" s="722"/>
      <c r="CD10" s="723"/>
      <c r="CE10" s="797">
        <f t="shared" si="1"/>
        <v>0</v>
      </c>
      <c r="CF10" s="798">
        <f t="shared" si="1"/>
        <v>0</v>
      </c>
      <c r="CG10" s="798">
        <f t="shared" si="1"/>
        <v>0</v>
      </c>
      <c r="CH10" s="798">
        <f t="shared" si="1"/>
        <v>0</v>
      </c>
      <c r="CI10" s="798">
        <f t="shared" si="1"/>
        <v>0</v>
      </c>
      <c r="CJ10" s="798">
        <f t="shared" si="2"/>
        <v>0</v>
      </c>
      <c r="CK10" s="798">
        <f t="shared" si="3"/>
        <v>0</v>
      </c>
      <c r="CL10" s="814" t="str">
        <f t="shared" si="4"/>
        <v>-</v>
      </c>
      <c r="CM10" s="815" t="str">
        <f t="shared" si="4"/>
        <v>-</v>
      </c>
      <c r="CN10" s="815" t="str">
        <f t="shared" si="4"/>
        <v>-</v>
      </c>
      <c r="CO10" s="815" t="str">
        <f t="shared" si="4"/>
        <v>-</v>
      </c>
      <c r="CP10" s="815" t="str">
        <f t="shared" si="4"/>
        <v>-</v>
      </c>
      <c r="CQ10" s="816" t="str">
        <f t="shared" si="5"/>
        <v>-</v>
      </c>
      <c r="CR10" s="817" t="str">
        <f t="shared" si="6"/>
        <v>-</v>
      </c>
    </row>
    <row r="11" ht="99.95" customHeight="1" spans="2:96">
      <c r="B11" s="613"/>
      <c r="C11" s="553"/>
      <c r="D11" s="664" t="s">
        <v>250</v>
      </c>
      <c r="E11" s="675" t="s">
        <v>251</v>
      </c>
      <c r="F11" s="676" t="s">
        <v>252</v>
      </c>
      <c r="G11" s="676" t="s">
        <v>253</v>
      </c>
      <c r="H11" s="676" t="s">
        <v>254</v>
      </c>
      <c r="I11" s="676" t="s">
        <v>255</v>
      </c>
      <c r="J11" s="676" t="s">
        <v>256</v>
      </c>
      <c r="K11" s="676"/>
      <c r="L11" s="696"/>
      <c r="M11" s="697"/>
      <c r="N11" s="698"/>
      <c r="O11" s="698"/>
      <c r="P11" s="698"/>
      <c r="Q11" s="698"/>
      <c r="R11" s="715"/>
      <c r="S11" s="716"/>
      <c r="T11" s="505"/>
      <c r="U11" s="478"/>
      <c r="V11" s="478"/>
      <c r="W11" s="478"/>
      <c r="X11" s="478"/>
      <c r="Y11" s="728"/>
      <c r="Z11" s="729"/>
      <c r="AA11" s="505"/>
      <c r="AB11" s="478"/>
      <c r="AC11" s="478"/>
      <c r="AD11" s="478"/>
      <c r="AE11" s="478"/>
      <c r="AF11" s="728"/>
      <c r="AG11" s="729"/>
      <c r="AH11" s="745"/>
      <c r="AI11" s="746"/>
      <c r="AJ11" s="746"/>
      <c r="AK11" s="746"/>
      <c r="AL11" s="746"/>
      <c r="AM11" s="747"/>
      <c r="AN11" s="716"/>
      <c r="AO11" s="745"/>
      <c r="AP11" s="746"/>
      <c r="AQ11" s="746"/>
      <c r="AR11" s="746"/>
      <c r="AS11" s="746"/>
      <c r="AT11" s="747"/>
      <c r="AU11" s="716"/>
      <c r="AV11" s="506"/>
      <c r="AW11" s="770"/>
      <c r="AX11" s="770"/>
      <c r="AY11" s="770"/>
      <c r="AZ11" s="770"/>
      <c r="BA11" s="771"/>
      <c r="BB11" s="772"/>
      <c r="BC11" s="773"/>
      <c r="BD11" s="774"/>
      <c r="BE11" s="774"/>
      <c r="BF11" s="774"/>
      <c r="BG11" s="774"/>
      <c r="BH11" s="779"/>
      <c r="BI11" s="772"/>
      <c r="BJ11" s="773"/>
      <c r="BK11" s="774"/>
      <c r="BL11" s="774"/>
      <c r="BM11" s="774"/>
      <c r="BN11" s="774"/>
      <c r="BO11" s="779"/>
      <c r="BP11" s="772"/>
      <c r="BQ11" s="788">
        <f t="shared" si="0"/>
        <v>0</v>
      </c>
      <c r="BR11" s="789">
        <f t="shared" si="0"/>
        <v>0</v>
      </c>
      <c r="BS11" s="789">
        <f t="shared" si="0"/>
        <v>0</v>
      </c>
      <c r="BT11" s="789">
        <f t="shared" si="0"/>
        <v>0</v>
      </c>
      <c r="BU11" s="789">
        <f t="shared" si="0"/>
        <v>0</v>
      </c>
      <c r="BV11" s="789">
        <f>IF($A$1="补货",R11+Y11+AF11,R11)</f>
        <v>0</v>
      </c>
      <c r="BW11" s="789">
        <f>IF($A$1="补货",S11+Z11+AG11,S11)</f>
        <v>0</v>
      </c>
      <c r="BX11" s="792"/>
      <c r="BY11" s="793"/>
      <c r="BZ11" s="793"/>
      <c r="CA11" s="793"/>
      <c r="CB11" s="793"/>
      <c r="CC11" s="804"/>
      <c r="CD11" s="805"/>
      <c r="CE11" s="806">
        <f t="shared" si="1"/>
        <v>0</v>
      </c>
      <c r="CF11" s="807">
        <f t="shared" si="1"/>
        <v>0</v>
      </c>
      <c r="CG11" s="807">
        <f t="shared" si="1"/>
        <v>0</v>
      </c>
      <c r="CH11" s="807">
        <f t="shared" si="1"/>
        <v>0</v>
      </c>
      <c r="CI11" s="807">
        <f t="shared" si="1"/>
        <v>0</v>
      </c>
      <c r="CJ11" s="807">
        <f t="shared" si="2"/>
        <v>0</v>
      </c>
      <c r="CK11" s="807">
        <f t="shared" si="3"/>
        <v>0</v>
      </c>
      <c r="CL11" s="826" t="str">
        <f t="shared" si="4"/>
        <v>-</v>
      </c>
      <c r="CM11" s="827" t="str">
        <f t="shared" si="4"/>
        <v>-</v>
      </c>
      <c r="CN11" s="827" t="str">
        <f t="shared" si="4"/>
        <v>-</v>
      </c>
      <c r="CO11" s="827" t="str">
        <f t="shared" si="4"/>
        <v>-</v>
      </c>
      <c r="CP11" s="827" t="str">
        <f t="shared" si="4"/>
        <v>-</v>
      </c>
      <c r="CQ11" s="828" t="str">
        <f t="shared" si="5"/>
        <v>-</v>
      </c>
      <c r="CR11" s="829" t="str">
        <f t="shared" si="6"/>
        <v>-</v>
      </c>
    </row>
    <row r="12" ht="99.95" customHeight="1" spans="2:96">
      <c r="B12" s="613"/>
      <c r="C12" s="553"/>
      <c r="D12" s="664" t="s">
        <v>257</v>
      </c>
      <c r="E12" s="675" t="s">
        <v>258</v>
      </c>
      <c r="F12" s="677"/>
      <c r="G12" s="677" t="s">
        <v>259</v>
      </c>
      <c r="H12" s="677" t="s">
        <v>260</v>
      </c>
      <c r="I12" s="677" t="s">
        <v>261</v>
      </c>
      <c r="J12" s="677" t="s">
        <v>262</v>
      </c>
      <c r="K12" s="677" t="s">
        <v>263</v>
      </c>
      <c r="L12" s="699" t="s">
        <v>264</v>
      </c>
      <c r="M12" s="688"/>
      <c r="N12" s="689"/>
      <c r="O12" s="689"/>
      <c r="P12" s="689"/>
      <c r="Q12" s="689"/>
      <c r="R12" s="708"/>
      <c r="S12" s="709"/>
      <c r="T12" s="502"/>
      <c r="U12" s="475"/>
      <c r="V12" s="475"/>
      <c r="W12" s="475"/>
      <c r="X12" s="475"/>
      <c r="Y12" s="722"/>
      <c r="Z12" s="723"/>
      <c r="AA12" s="502"/>
      <c r="AB12" s="475"/>
      <c r="AC12" s="475"/>
      <c r="AD12" s="475"/>
      <c r="AE12" s="475"/>
      <c r="AF12" s="722"/>
      <c r="AG12" s="723"/>
      <c r="AH12" s="736"/>
      <c r="AI12" s="737"/>
      <c r="AJ12" s="737"/>
      <c r="AK12" s="737"/>
      <c r="AL12" s="737"/>
      <c r="AM12" s="738"/>
      <c r="AN12" s="709"/>
      <c r="AO12" s="736"/>
      <c r="AP12" s="737"/>
      <c r="AQ12" s="737"/>
      <c r="AR12" s="737"/>
      <c r="AS12" s="737"/>
      <c r="AT12" s="738"/>
      <c r="AU12" s="709"/>
      <c r="AV12" s="503"/>
      <c r="AW12" s="755"/>
      <c r="AX12" s="755"/>
      <c r="AY12" s="755"/>
      <c r="AZ12" s="755"/>
      <c r="BA12" s="756"/>
      <c r="BB12" s="757"/>
      <c r="BC12" s="758"/>
      <c r="BD12" s="759"/>
      <c r="BE12" s="759"/>
      <c r="BF12" s="759"/>
      <c r="BG12" s="759"/>
      <c r="BH12" s="776"/>
      <c r="BI12" s="757"/>
      <c r="BJ12" s="758"/>
      <c r="BK12" s="759"/>
      <c r="BL12" s="759"/>
      <c r="BM12" s="759"/>
      <c r="BN12" s="759"/>
      <c r="BO12" s="776"/>
      <c r="BP12" s="757"/>
      <c r="BQ12" s="782">
        <f>IF($A$1="补货",M12+T12+AA12,M12)</f>
        <v>0</v>
      </c>
      <c r="BR12" s="783">
        <f>IF($A$1="补货",N12+U12+AB12,N12)</f>
        <v>0</v>
      </c>
      <c r="BS12" s="783">
        <f>IF($A$1="补货",O12+V12+AC12,O12)</f>
        <v>0</v>
      </c>
      <c r="BT12" s="783">
        <f>IF($A$1="补货",P12+W12+AD12,P12)</f>
        <v>0</v>
      </c>
      <c r="BU12" s="783">
        <f>IF($A$1="补货",Q12+X12+AE12,Q12)</f>
        <v>0</v>
      </c>
      <c r="BV12" s="783">
        <f>IF($A$1="补货",R12+Y12+AF12,R12)</f>
        <v>0</v>
      </c>
      <c r="BW12" s="783">
        <f>IF($A$1="补货",S12+Z12+AG12,S12)</f>
        <v>0</v>
      </c>
      <c r="BX12" s="502"/>
      <c r="BY12" s="475"/>
      <c r="BZ12" s="475"/>
      <c r="CA12" s="475"/>
      <c r="CB12" s="475"/>
      <c r="CC12" s="722"/>
      <c r="CD12" s="723"/>
      <c r="CE12" s="797">
        <f t="shared" ref="CE12:CE18" si="7">BQ12+BX12</f>
        <v>0</v>
      </c>
      <c r="CF12" s="798">
        <f t="shared" ref="CF12:CF18" si="8">BR12+BY12</f>
        <v>0</v>
      </c>
      <c r="CG12" s="798">
        <f t="shared" ref="CG12:CG18" si="9">BS12+BZ12</f>
        <v>0</v>
      </c>
      <c r="CH12" s="798">
        <f t="shared" ref="CH12:CH18" si="10">BT12+CA12</f>
        <v>0</v>
      </c>
      <c r="CI12" s="798">
        <f t="shared" ref="CI12:CI18" si="11">BU12+CB12</f>
        <v>0</v>
      </c>
      <c r="CJ12" s="798">
        <f t="shared" si="2"/>
        <v>0</v>
      </c>
      <c r="CK12" s="798">
        <f t="shared" si="3"/>
        <v>0</v>
      </c>
      <c r="CL12" s="814" t="str">
        <f t="shared" ref="CL12:CL18" si="12">IF(BJ12&lt;&gt;0,CE12/BJ12*7,"-")</f>
        <v>-</v>
      </c>
      <c r="CM12" s="815" t="str">
        <f t="shared" ref="CM12:CM18" si="13">IF(BK12&lt;&gt;0,CF12/BK12*7,"-")</f>
        <v>-</v>
      </c>
      <c r="CN12" s="815" t="str">
        <f t="shared" ref="CN12:CN18" si="14">IF(BL12&lt;&gt;0,CG12/BL12*7,"-")</f>
        <v>-</v>
      </c>
      <c r="CO12" s="815" t="str">
        <f t="shared" ref="CO12:CO18" si="15">IF(BM12&lt;&gt;0,CH12/BM12*7,"-")</f>
        <v>-</v>
      </c>
      <c r="CP12" s="815" t="str">
        <f t="shared" ref="CP12:CP18" si="16">IF(BN12&lt;&gt;0,CI12/BN12*7,"-")</f>
        <v>-</v>
      </c>
      <c r="CQ12" s="816" t="str">
        <f t="shared" si="5"/>
        <v>-</v>
      </c>
      <c r="CR12" s="817" t="str">
        <f t="shared" ref="CR12:CR18" si="17">IF(BP12&lt;&gt;0,CK12/BP12*7,"-")</f>
        <v>-</v>
      </c>
    </row>
    <row r="13" ht="99.95" customHeight="1" spans="2:96">
      <c r="B13" s="613"/>
      <c r="C13" s="553"/>
      <c r="D13" s="664" t="s">
        <v>265</v>
      </c>
      <c r="E13" s="675" t="s">
        <v>266</v>
      </c>
      <c r="F13" s="677"/>
      <c r="G13" s="677" t="s">
        <v>267</v>
      </c>
      <c r="H13" s="677" t="s">
        <v>268</v>
      </c>
      <c r="I13" s="677" t="s">
        <v>269</v>
      </c>
      <c r="J13" s="677" t="s">
        <v>270</v>
      </c>
      <c r="K13" s="677" t="s">
        <v>271</v>
      </c>
      <c r="L13" s="699" t="s">
        <v>272</v>
      </c>
      <c r="M13" s="688"/>
      <c r="N13" s="689"/>
      <c r="O13" s="689"/>
      <c r="P13" s="689"/>
      <c r="Q13" s="689"/>
      <c r="R13" s="708"/>
      <c r="S13" s="709"/>
      <c r="T13" s="502"/>
      <c r="U13" s="475"/>
      <c r="V13" s="475"/>
      <c r="W13" s="475"/>
      <c r="X13" s="475"/>
      <c r="Y13" s="722"/>
      <c r="Z13" s="723"/>
      <c r="AA13" s="502"/>
      <c r="AB13" s="475"/>
      <c r="AC13" s="475"/>
      <c r="AD13" s="475"/>
      <c r="AE13" s="475"/>
      <c r="AF13" s="722"/>
      <c r="AG13" s="723"/>
      <c r="AH13" s="736"/>
      <c r="AI13" s="737"/>
      <c r="AJ13" s="737"/>
      <c r="AK13" s="737"/>
      <c r="AL13" s="737"/>
      <c r="AM13" s="738"/>
      <c r="AN13" s="709"/>
      <c r="AO13" s="736"/>
      <c r="AP13" s="737"/>
      <c r="AQ13" s="737"/>
      <c r="AR13" s="737"/>
      <c r="AS13" s="737"/>
      <c r="AT13" s="738"/>
      <c r="AU13" s="709"/>
      <c r="AV13" s="503"/>
      <c r="AW13" s="755"/>
      <c r="AX13" s="755"/>
      <c r="AY13" s="755"/>
      <c r="AZ13" s="755"/>
      <c r="BA13" s="756"/>
      <c r="BB13" s="757"/>
      <c r="BC13" s="758"/>
      <c r="BD13" s="759"/>
      <c r="BE13" s="759"/>
      <c r="BF13" s="759"/>
      <c r="BG13" s="759"/>
      <c r="BH13" s="776"/>
      <c r="BI13" s="757"/>
      <c r="BJ13" s="758"/>
      <c r="BK13" s="759"/>
      <c r="BL13" s="759"/>
      <c r="BM13" s="759"/>
      <c r="BN13" s="759"/>
      <c r="BO13" s="776"/>
      <c r="BP13" s="757"/>
      <c r="BQ13" s="782">
        <f>IF($A$1="补货",M13+T13+AA13,M13)</f>
        <v>0</v>
      </c>
      <c r="BR13" s="783">
        <f>IF($A$1="补货",N13+U13+AB13,N13)</f>
        <v>0</v>
      </c>
      <c r="BS13" s="783">
        <f>IF($A$1="补货",O13+V13+AC13,O13)</f>
        <v>0</v>
      </c>
      <c r="BT13" s="783">
        <f>IF($A$1="补货",P13+W13+AD13,P13)</f>
        <v>0</v>
      </c>
      <c r="BU13" s="783">
        <f>IF($A$1="补货",Q13+X13+AE13,Q13)</f>
        <v>0</v>
      </c>
      <c r="BV13" s="783">
        <f>IF($A$1="补货",R13+Y13+AF13,R13)</f>
        <v>0</v>
      </c>
      <c r="BW13" s="783">
        <f>IF($A$1="补货",S13+Z13+AG13,S13)</f>
        <v>0</v>
      </c>
      <c r="BX13" s="502"/>
      <c r="BY13" s="475"/>
      <c r="BZ13" s="475"/>
      <c r="CA13" s="475"/>
      <c r="CB13" s="475"/>
      <c r="CC13" s="722"/>
      <c r="CD13" s="723"/>
      <c r="CE13" s="797">
        <f t="shared" si="7"/>
        <v>0</v>
      </c>
      <c r="CF13" s="798">
        <f t="shared" si="8"/>
        <v>0</v>
      </c>
      <c r="CG13" s="798">
        <f t="shared" si="9"/>
        <v>0</v>
      </c>
      <c r="CH13" s="798">
        <f t="shared" si="10"/>
        <v>0</v>
      </c>
      <c r="CI13" s="798">
        <f t="shared" si="11"/>
        <v>0</v>
      </c>
      <c r="CJ13" s="798">
        <f t="shared" si="2"/>
        <v>0</v>
      </c>
      <c r="CK13" s="798">
        <f t="shared" si="3"/>
        <v>0</v>
      </c>
      <c r="CL13" s="814" t="str">
        <f t="shared" si="12"/>
        <v>-</v>
      </c>
      <c r="CM13" s="815" t="str">
        <f t="shared" si="13"/>
        <v>-</v>
      </c>
      <c r="CN13" s="815" t="str">
        <f t="shared" si="14"/>
        <v>-</v>
      </c>
      <c r="CO13" s="815" t="str">
        <f t="shared" si="15"/>
        <v>-</v>
      </c>
      <c r="CP13" s="815" t="str">
        <f t="shared" si="16"/>
        <v>-</v>
      </c>
      <c r="CQ13" s="816" t="str">
        <f t="shared" si="5"/>
        <v>-</v>
      </c>
      <c r="CR13" s="817" t="str">
        <f t="shared" si="17"/>
        <v>-</v>
      </c>
    </row>
    <row r="14" ht="99.95" customHeight="1" spans="2:96">
      <c r="B14" s="613"/>
      <c r="C14" s="553"/>
      <c r="D14" s="664" t="s">
        <v>273</v>
      </c>
      <c r="E14" s="675" t="s">
        <v>274</v>
      </c>
      <c r="F14" s="677"/>
      <c r="G14" s="677" t="s">
        <v>275</v>
      </c>
      <c r="H14" s="677" t="s">
        <v>276</v>
      </c>
      <c r="I14" s="677" t="s">
        <v>277</v>
      </c>
      <c r="J14" s="677" t="s">
        <v>278</v>
      </c>
      <c r="K14" s="677" t="s">
        <v>279</v>
      </c>
      <c r="L14" s="699" t="s">
        <v>280</v>
      </c>
      <c r="M14" s="688"/>
      <c r="N14" s="689"/>
      <c r="O14" s="689"/>
      <c r="P14" s="689"/>
      <c r="Q14" s="689"/>
      <c r="R14" s="708"/>
      <c r="S14" s="709"/>
      <c r="T14" s="502"/>
      <c r="U14" s="475"/>
      <c r="V14" s="475"/>
      <c r="W14" s="475"/>
      <c r="X14" s="475"/>
      <c r="Y14" s="722"/>
      <c r="Z14" s="723"/>
      <c r="AA14" s="502"/>
      <c r="AB14" s="475"/>
      <c r="AC14" s="475"/>
      <c r="AD14" s="475"/>
      <c r="AE14" s="475"/>
      <c r="AF14" s="722"/>
      <c r="AG14" s="723"/>
      <c r="AH14" s="736"/>
      <c r="AI14" s="737"/>
      <c r="AJ14" s="737"/>
      <c r="AK14" s="737"/>
      <c r="AL14" s="737"/>
      <c r="AM14" s="738"/>
      <c r="AN14" s="709"/>
      <c r="AO14" s="736"/>
      <c r="AP14" s="737"/>
      <c r="AQ14" s="737"/>
      <c r="AR14" s="737"/>
      <c r="AS14" s="737"/>
      <c r="AT14" s="738"/>
      <c r="AU14" s="709"/>
      <c r="AV14" s="503"/>
      <c r="AW14" s="755"/>
      <c r="AX14" s="755"/>
      <c r="AY14" s="755"/>
      <c r="AZ14" s="755"/>
      <c r="BA14" s="756"/>
      <c r="BB14" s="757"/>
      <c r="BC14" s="758"/>
      <c r="BD14" s="759"/>
      <c r="BE14" s="759"/>
      <c r="BF14" s="759"/>
      <c r="BG14" s="759"/>
      <c r="BH14" s="776"/>
      <c r="BI14" s="757"/>
      <c r="BJ14" s="758"/>
      <c r="BK14" s="759"/>
      <c r="BL14" s="759"/>
      <c r="BM14" s="759"/>
      <c r="BN14" s="759"/>
      <c r="BO14" s="776"/>
      <c r="BP14" s="757"/>
      <c r="BQ14" s="782">
        <f>IF($A$1="补货",M14+T14+AA14,M14)</f>
        <v>0</v>
      </c>
      <c r="BR14" s="783">
        <f>IF($A$1="补货",N14+U14+AB14,N14)</f>
        <v>0</v>
      </c>
      <c r="BS14" s="783">
        <f>IF($A$1="补货",O14+V14+AC14,O14)</f>
        <v>0</v>
      </c>
      <c r="BT14" s="783">
        <f>IF($A$1="补货",P14+W14+AD14,P14)</f>
        <v>0</v>
      </c>
      <c r="BU14" s="783">
        <f>IF($A$1="补货",Q14+X14+AE14,Q14)</f>
        <v>0</v>
      </c>
      <c r="BV14" s="783">
        <f>IF($A$1="补货",R14+Y14+AF14,R14)</f>
        <v>0</v>
      </c>
      <c r="BW14" s="783">
        <f>IF($A$1="补货",S14+Z14+AG14,S14)</f>
        <v>0</v>
      </c>
      <c r="BX14" s="502"/>
      <c r="BY14" s="475"/>
      <c r="BZ14" s="475"/>
      <c r="CA14" s="475"/>
      <c r="CB14" s="475"/>
      <c r="CC14" s="722"/>
      <c r="CD14" s="723"/>
      <c r="CE14" s="797">
        <f t="shared" si="7"/>
        <v>0</v>
      </c>
      <c r="CF14" s="798">
        <f t="shared" si="8"/>
        <v>0</v>
      </c>
      <c r="CG14" s="798">
        <f t="shared" si="9"/>
        <v>0</v>
      </c>
      <c r="CH14" s="798">
        <f t="shared" si="10"/>
        <v>0</v>
      </c>
      <c r="CI14" s="798">
        <f t="shared" si="11"/>
        <v>0</v>
      </c>
      <c r="CJ14" s="798">
        <f t="shared" si="2"/>
        <v>0</v>
      </c>
      <c r="CK14" s="798">
        <f t="shared" si="3"/>
        <v>0</v>
      </c>
      <c r="CL14" s="814" t="str">
        <f t="shared" si="12"/>
        <v>-</v>
      </c>
      <c r="CM14" s="815" t="str">
        <f t="shared" si="13"/>
        <v>-</v>
      </c>
      <c r="CN14" s="815" t="str">
        <f t="shared" si="14"/>
        <v>-</v>
      </c>
      <c r="CO14" s="815" t="str">
        <f t="shared" si="15"/>
        <v>-</v>
      </c>
      <c r="CP14" s="815" t="str">
        <f t="shared" si="16"/>
        <v>-</v>
      </c>
      <c r="CQ14" s="816" t="str">
        <f t="shared" si="5"/>
        <v>-</v>
      </c>
      <c r="CR14" s="817" t="str">
        <f t="shared" si="17"/>
        <v>-</v>
      </c>
    </row>
    <row r="15" ht="99.95" customHeight="1" spans="2:96">
      <c r="B15" s="613"/>
      <c r="C15" s="553"/>
      <c r="D15" s="664" t="s">
        <v>281</v>
      </c>
      <c r="E15" s="675" t="s">
        <v>282</v>
      </c>
      <c r="F15" s="677"/>
      <c r="G15" s="677" t="s">
        <v>283</v>
      </c>
      <c r="H15" s="677" t="s">
        <v>284</v>
      </c>
      <c r="I15" s="677" t="s">
        <v>285</v>
      </c>
      <c r="J15" s="677" t="s">
        <v>286</v>
      </c>
      <c r="K15" s="677" t="s">
        <v>287</v>
      </c>
      <c r="L15" s="699" t="s">
        <v>288</v>
      </c>
      <c r="M15" s="688"/>
      <c r="N15" s="689"/>
      <c r="O15" s="689"/>
      <c r="P15" s="689"/>
      <c r="Q15" s="689"/>
      <c r="R15" s="708"/>
      <c r="S15" s="709"/>
      <c r="T15" s="502"/>
      <c r="U15" s="475"/>
      <c r="V15" s="475"/>
      <c r="W15" s="475"/>
      <c r="X15" s="475"/>
      <c r="Y15" s="722"/>
      <c r="Z15" s="723"/>
      <c r="AA15" s="502"/>
      <c r="AB15" s="475"/>
      <c r="AC15" s="475"/>
      <c r="AD15" s="475"/>
      <c r="AE15" s="475"/>
      <c r="AF15" s="722"/>
      <c r="AG15" s="723"/>
      <c r="AH15" s="736"/>
      <c r="AI15" s="737"/>
      <c r="AJ15" s="737"/>
      <c r="AK15" s="737"/>
      <c r="AL15" s="737"/>
      <c r="AM15" s="738"/>
      <c r="AN15" s="709"/>
      <c r="AO15" s="736"/>
      <c r="AP15" s="737"/>
      <c r="AQ15" s="737"/>
      <c r="AR15" s="737"/>
      <c r="AS15" s="737"/>
      <c r="AT15" s="738"/>
      <c r="AU15" s="709"/>
      <c r="AV15" s="503"/>
      <c r="AW15" s="755"/>
      <c r="AX15" s="755"/>
      <c r="AY15" s="755"/>
      <c r="AZ15" s="755"/>
      <c r="BA15" s="756"/>
      <c r="BB15" s="757"/>
      <c r="BC15" s="758"/>
      <c r="BD15" s="759"/>
      <c r="BE15" s="759"/>
      <c r="BF15" s="759"/>
      <c r="BG15" s="759"/>
      <c r="BH15" s="776"/>
      <c r="BI15" s="757"/>
      <c r="BJ15" s="758"/>
      <c r="BK15" s="759"/>
      <c r="BL15" s="759"/>
      <c r="BM15" s="759"/>
      <c r="BN15" s="759"/>
      <c r="BO15" s="776"/>
      <c r="BP15" s="757"/>
      <c r="BQ15" s="782">
        <f>IF($A$1="补货",M15+T15+AA15,M15)</f>
        <v>0</v>
      </c>
      <c r="BR15" s="783">
        <f>IF($A$1="补货",N15+U15+AB15,N15)</f>
        <v>0</v>
      </c>
      <c r="BS15" s="783">
        <f>IF($A$1="补货",O15+V15+AC15,O15)</f>
        <v>0</v>
      </c>
      <c r="BT15" s="783">
        <f>IF($A$1="补货",P15+W15+AD15,P15)</f>
        <v>0</v>
      </c>
      <c r="BU15" s="783">
        <f>IF($A$1="补货",Q15+X15+AE15,Q15)</f>
        <v>0</v>
      </c>
      <c r="BV15" s="783">
        <f>IF($A$1="补货",R15+Y15+AF15,R15)</f>
        <v>0</v>
      </c>
      <c r="BW15" s="783">
        <f>IF($A$1="补货",S15+Z15+AG15,S15)</f>
        <v>0</v>
      </c>
      <c r="BX15" s="502"/>
      <c r="BY15" s="475"/>
      <c r="BZ15" s="475"/>
      <c r="CA15" s="475"/>
      <c r="CB15" s="475"/>
      <c r="CC15" s="722"/>
      <c r="CD15" s="723"/>
      <c r="CE15" s="797">
        <f t="shared" si="7"/>
        <v>0</v>
      </c>
      <c r="CF15" s="798">
        <f t="shared" si="8"/>
        <v>0</v>
      </c>
      <c r="CG15" s="798">
        <f t="shared" si="9"/>
        <v>0</v>
      </c>
      <c r="CH15" s="798">
        <f t="shared" si="10"/>
        <v>0</v>
      </c>
      <c r="CI15" s="798">
        <f t="shared" si="11"/>
        <v>0</v>
      </c>
      <c r="CJ15" s="798">
        <f t="shared" si="2"/>
        <v>0</v>
      </c>
      <c r="CK15" s="798">
        <f t="shared" si="3"/>
        <v>0</v>
      </c>
      <c r="CL15" s="814" t="str">
        <f t="shared" si="12"/>
        <v>-</v>
      </c>
      <c r="CM15" s="815" t="str">
        <f t="shared" si="13"/>
        <v>-</v>
      </c>
      <c r="CN15" s="815" t="str">
        <f t="shared" si="14"/>
        <v>-</v>
      </c>
      <c r="CO15" s="815" t="str">
        <f t="shared" si="15"/>
        <v>-</v>
      </c>
      <c r="CP15" s="815" t="str">
        <f t="shared" si="16"/>
        <v>-</v>
      </c>
      <c r="CQ15" s="816" t="str">
        <f t="shared" si="5"/>
        <v>-</v>
      </c>
      <c r="CR15" s="817" t="str">
        <f t="shared" si="17"/>
        <v>-</v>
      </c>
    </row>
    <row r="16" ht="99.95" customHeight="1" spans="2:96">
      <c r="B16" s="613"/>
      <c r="C16" s="553"/>
      <c r="D16" s="664" t="s">
        <v>289</v>
      </c>
      <c r="E16" s="675" t="s">
        <v>290</v>
      </c>
      <c r="F16" s="677"/>
      <c r="G16" s="677" t="s">
        <v>291</v>
      </c>
      <c r="H16" s="677" t="s">
        <v>292</v>
      </c>
      <c r="I16" s="677" t="s">
        <v>293</v>
      </c>
      <c r="J16" s="677" t="s">
        <v>294</v>
      </c>
      <c r="K16" s="677" t="s">
        <v>295</v>
      </c>
      <c r="L16" s="699" t="s">
        <v>296</v>
      </c>
      <c r="M16" s="688"/>
      <c r="N16" s="689"/>
      <c r="O16" s="689"/>
      <c r="P16" s="689"/>
      <c r="Q16" s="689"/>
      <c r="R16" s="708"/>
      <c r="S16" s="709"/>
      <c r="T16" s="502"/>
      <c r="U16" s="475"/>
      <c r="V16" s="475"/>
      <c r="W16" s="475"/>
      <c r="X16" s="475"/>
      <c r="Y16" s="722"/>
      <c r="Z16" s="723"/>
      <c r="AA16" s="502"/>
      <c r="AB16" s="475"/>
      <c r="AC16" s="475"/>
      <c r="AD16" s="475"/>
      <c r="AE16" s="475"/>
      <c r="AF16" s="722"/>
      <c r="AG16" s="723"/>
      <c r="AH16" s="736"/>
      <c r="AI16" s="737"/>
      <c r="AJ16" s="737"/>
      <c r="AK16" s="737"/>
      <c r="AL16" s="737"/>
      <c r="AM16" s="738"/>
      <c r="AN16" s="709"/>
      <c r="AO16" s="736"/>
      <c r="AP16" s="737"/>
      <c r="AQ16" s="737"/>
      <c r="AR16" s="737"/>
      <c r="AS16" s="737"/>
      <c r="AT16" s="738"/>
      <c r="AU16" s="709"/>
      <c r="AV16" s="503"/>
      <c r="AW16" s="755"/>
      <c r="AX16" s="755"/>
      <c r="AY16" s="755"/>
      <c r="AZ16" s="755"/>
      <c r="BA16" s="756"/>
      <c r="BB16" s="757"/>
      <c r="BC16" s="758"/>
      <c r="BD16" s="759"/>
      <c r="BE16" s="759"/>
      <c r="BF16" s="759"/>
      <c r="BG16" s="759"/>
      <c r="BH16" s="776"/>
      <c r="BI16" s="757"/>
      <c r="BJ16" s="758"/>
      <c r="BK16" s="759"/>
      <c r="BL16" s="759"/>
      <c r="BM16" s="759"/>
      <c r="BN16" s="759"/>
      <c r="BO16" s="776"/>
      <c r="BP16" s="757"/>
      <c r="BQ16" s="782">
        <f>IF($A$1="补货",M16+T16+AA16,M16)</f>
        <v>0</v>
      </c>
      <c r="BR16" s="783">
        <f>IF($A$1="补货",N16+U16+AB16,N16)</f>
        <v>0</v>
      </c>
      <c r="BS16" s="783">
        <f>IF($A$1="补货",O16+V16+AC16,O16)</f>
        <v>0</v>
      </c>
      <c r="BT16" s="783">
        <f>IF($A$1="补货",P16+W16+AD16,P16)</f>
        <v>0</v>
      </c>
      <c r="BU16" s="783">
        <f>IF($A$1="补货",Q16+X16+AE16,Q16)</f>
        <v>0</v>
      </c>
      <c r="BV16" s="783">
        <f>IF($A$1="补货",R16+Y16+AF16,R16)</f>
        <v>0</v>
      </c>
      <c r="BW16" s="783">
        <f>IF($A$1="补货",S16+Z16+AG16,S16)</f>
        <v>0</v>
      </c>
      <c r="BX16" s="502"/>
      <c r="BY16" s="475"/>
      <c r="BZ16" s="475"/>
      <c r="CA16" s="475"/>
      <c r="CB16" s="475"/>
      <c r="CC16" s="722"/>
      <c r="CD16" s="723"/>
      <c r="CE16" s="797">
        <f t="shared" si="7"/>
        <v>0</v>
      </c>
      <c r="CF16" s="798">
        <f t="shared" si="8"/>
        <v>0</v>
      </c>
      <c r="CG16" s="798">
        <f t="shared" si="9"/>
        <v>0</v>
      </c>
      <c r="CH16" s="798">
        <f t="shared" si="10"/>
        <v>0</v>
      </c>
      <c r="CI16" s="798">
        <f t="shared" si="11"/>
        <v>0</v>
      </c>
      <c r="CJ16" s="798">
        <f t="shared" si="2"/>
        <v>0</v>
      </c>
      <c r="CK16" s="798">
        <f t="shared" si="3"/>
        <v>0</v>
      </c>
      <c r="CL16" s="814" t="str">
        <f t="shared" si="12"/>
        <v>-</v>
      </c>
      <c r="CM16" s="815" t="str">
        <f t="shared" si="13"/>
        <v>-</v>
      </c>
      <c r="CN16" s="815" t="str">
        <f t="shared" si="14"/>
        <v>-</v>
      </c>
      <c r="CO16" s="815" t="str">
        <f t="shared" si="15"/>
        <v>-</v>
      </c>
      <c r="CP16" s="815" t="str">
        <f t="shared" si="16"/>
        <v>-</v>
      </c>
      <c r="CQ16" s="816" t="str">
        <f t="shared" si="5"/>
        <v>-</v>
      </c>
      <c r="CR16" s="817" t="str">
        <f t="shared" si="17"/>
        <v>-</v>
      </c>
    </row>
    <row r="17" ht="99.95" customHeight="1" spans="2:96">
      <c r="B17" s="613"/>
      <c r="C17" s="553"/>
      <c r="D17" s="664" t="s">
        <v>297</v>
      </c>
      <c r="E17" s="675" t="s">
        <v>298</v>
      </c>
      <c r="F17" s="678"/>
      <c r="G17" s="678" t="s">
        <v>299</v>
      </c>
      <c r="H17" s="678" t="s">
        <v>300</v>
      </c>
      <c r="I17" s="678" t="s">
        <v>301</v>
      </c>
      <c r="J17" s="678" t="s">
        <v>302</v>
      </c>
      <c r="K17" s="678" t="s">
        <v>303</v>
      </c>
      <c r="L17" s="700" t="s">
        <v>304</v>
      </c>
      <c r="M17" s="697"/>
      <c r="N17" s="698"/>
      <c r="O17" s="698"/>
      <c r="P17" s="698"/>
      <c r="Q17" s="698"/>
      <c r="R17" s="715"/>
      <c r="S17" s="716"/>
      <c r="T17" s="505"/>
      <c r="U17" s="478"/>
      <c r="V17" s="478"/>
      <c r="W17" s="478"/>
      <c r="X17" s="478"/>
      <c r="Y17" s="728"/>
      <c r="Z17" s="729"/>
      <c r="AA17" s="505"/>
      <c r="AB17" s="478"/>
      <c r="AC17" s="478"/>
      <c r="AD17" s="478"/>
      <c r="AE17" s="478"/>
      <c r="AF17" s="728"/>
      <c r="AG17" s="729"/>
      <c r="AH17" s="745"/>
      <c r="AI17" s="746"/>
      <c r="AJ17" s="746"/>
      <c r="AK17" s="746"/>
      <c r="AL17" s="746"/>
      <c r="AM17" s="747"/>
      <c r="AN17" s="716"/>
      <c r="AO17" s="745"/>
      <c r="AP17" s="746"/>
      <c r="AQ17" s="746"/>
      <c r="AR17" s="746"/>
      <c r="AS17" s="746"/>
      <c r="AT17" s="747"/>
      <c r="AU17" s="716"/>
      <c r="AV17" s="506"/>
      <c r="AW17" s="770"/>
      <c r="AX17" s="770"/>
      <c r="AY17" s="770"/>
      <c r="AZ17" s="770"/>
      <c r="BA17" s="771"/>
      <c r="BB17" s="772"/>
      <c r="BC17" s="773"/>
      <c r="BD17" s="774"/>
      <c r="BE17" s="774"/>
      <c r="BF17" s="774"/>
      <c r="BG17" s="774"/>
      <c r="BH17" s="779"/>
      <c r="BI17" s="772"/>
      <c r="BJ17" s="773"/>
      <c r="BK17" s="774"/>
      <c r="BL17" s="774"/>
      <c r="BM17" s="774"/>
      <c r="BN17" s="774"/>
      <c r="BO17" s="779"/>
      <c r="BP17" s="772"/>
      <c r="BQ17" s="788">
        <f>IF($A$1="补货",M17+T17+AA17,M17)</f>
        <v>0</v>
      </c>
      <c r="BR17" s="789">
        <f>IF($A$1="补货",N17+U17+AB17,N17)</f>
        <v>0</v>
      </c>
      <c r="BS17" s="789">
        <f>IF($A$1="补货",O17+V17+AC17,O17)</f>
        <v>0</v>
      </c>
      <c r="BT17" s="789">
        <f>IF($A$1="补货",P17+W17+AD17,P17)</f>
        <v>0</v>
      </c>
      <c r="BU17" s="789">
        <f>IF($A$1="补货",Q17+X17+AE17,Q17)</f>
        <v>0</v>
      </c>
      <c r="BV17" s="789">
        <f>IF($A$1="补货",R17+Y17+AF17,R17)</f>
        <v>0</v>
      </c>
      <c r="BW17" s="789">
        <f>IF($A$1="补货",S17+Z17+AG17,S17)</f>
        <v>0</v>
      </c>
      <c r="BX17" s="792"/>
      <c r="BY17" s="793"/>
      <c r="BZ17" s="793"/>
      <c r="CA17" s="793"/>
      <c r="CB17" s="793"/>
      <c r="CC17" s="804"/>
      <c r="CD17" s="805"/>
      <c r="CE17" s="806">
        <f t="shared" si="7"/>
        <v>0</v>
      </c>
      <c r="CF17" s="807">
        <f t="shared" si="8"/>
        <v>0</v>
      </c>
      <c r="CG17" s="807">
        <f t="shared" si="9"/>
        <v>0</v>
      </c>
      <c r="CH17" s="807">
        <f t="shared" si="10"/>
        <v>0</v>
      </c>
      <c r="CI17" s="807">
        <f t="shared" si="11"/>
        <v>0</v>
      </c>
      <c r="CJ17" s="807">
        <f t="shared" si="2"/>
        <v>0</v>
      </c>
      <c r="CK17" s="807">
        <f t="shared" si="3"/>
        <v>0</v>
      </c>
      <c r="CL17" s="826" t="str">
        <f t="shared" si="12"/>
        <v>-</v>
      </c>
      <c r="CM17" s="827" t="str">
        <f t="shared" si="13"/>
        <v>-</v>
      </c>
      <c r="CN17" s="827" t="str">
        <f t="shared" si="14"/>
        <v>-</v>
      </c>
      <c r="CO17" s="827" t="str">
        <f t="shared" si="15"/>
        <v>-</v>
      </c>
      <c r="CP17" s="827" t="str">
        <f t="shared" si="16"/>
        <v>-</v>
      </c>
      <c r="CQ17" s="828" t="str">
        <f t="shared" si="5"/>
        <v>-</v>
      </c>
      <c r="CR17" s="829" t="str">
        <f t="shared" si="17"/>
        <v>-</v>
      </c>
    </row>
    <row r="18" ht="99.95" customHeight="1" spans="2:96">
      <c r="B18" s="615"/>
      <c r="C18" s="607"/>
      <c r="D18" s="679" t="s">
        <v>305</v>
      </c>
      <c r="E18" s="680" t="s">
        <v>306</v>
      </c>
      <c r="F18" s="678"/>
      <c r="G18" s="678" t="s">
        <v>307</v>
      </c>
      <c r="H18" s="678" t="s">
        <v>308</v>
      </c>
      <c r="I18" s="678" t="s">
        <v>309</v>
      </c>
      <c r="J18" s="678" t="s">
        <v>310</v>
      </c>
      <c r="K18" s="678" t="s">
        <v>311</v>
      </c>
      <c r="L18" s="700" t="s">
        <v>312</v>
      </c>
      <c r="M18" s="691"/>
      <c r="N18" s="692"/>
      <c r="O18" s="692"/>
      <c r="P18" s="692"/>
      <c r="Q18" s="692"/>
      <c r="R18" s="710"/>
      <c r="S18" s="711"/>
      <c r="T18" s="513"/>
      <c r="U18" s="484"/>
      <c r="V18" s="484"/>
      <c r="W18" s="484"/>
      <c r="X18" s="484"/>
      <c r="Y18" s="724"/>
      <c r="Z18" s="725"/>
      <c r="AA18" s="513"/>
      <c r="AB18" s="484"/>
      <c r="AC18" s="484"/>
      <c r="AD18" s="484"/>
      <c r="AE18" s="484"/>
      <c r="AF18" s="724"/>
      <c r="AG18" s="725"/>
      <c r="AH18" s="739"/>
      <c r="AI18" s="740"/>
      <c r="AJ18" s="740"/>
      <c r="AK18" s="740"/>
      <c r="AL18" s="740"/>
      <c r="AM18" s="741"/>
      <c r="AN18" s="711"/>
      <c r="AO18" s="739"/>
      <c r="AP18" s="740"/>
      <c r="AQ18" s="740"/>
      <c r="AR18" s="740"/>
      <c r="AS18" s="740"/>
      <c r="AT18" s="741"/>
      <c r="AU18" s="711"/>
      <c r="AV18" s="514"/>
      <c r="AW18" s="760"/>
      <c r="AX18" s="760"/>
      <c r="AY18" s="760"/>
      <c r="AZ18" s="760"/>
      <c r="BA18" s="761"/>
      <c r="BB18" s="762"/>
      <c r="BC18" s="763"/>
      <c r="BD18" s="764"/>
      <c r="BE18" s="764"/>
      <c r="BF18" s="764"/>
      <c r="BG18" s="764"/>
      <c r="BH18" s="777"/>
      <c r="BI18" s="762"/>
      <c r="BJ18" s="763"/>
      <c r="BK18" s="764"/>
      <c r="BL18" s="764"/>
      <c r="BM18" s="764"/>
      <c r="BN18" s="764"/>
      <c r="BO18" s="777"/>
      <c r="BP18" s="762"/>
      <c r="BQ18" s="784">
        <f>IF($A$1="补货",M18+T18+AA18,M18)</f>
        <v>0</v>
      </c>
      <c r="BR18" s="785">
        <f>IF($A$1="补货",N18+U18+AB18,N18)</f>
        <v>0</v>
      </c>
      <c r="BS18" s="785">
        <f>IF($A$1="补货",O18+V18+AC18,O18)</f>
        <v>0</v>
      </c>
      <c r="BT18" s="785">
        <f>IF($A$1="补货",P18+W18+AD18,P18)</f>
        <v>0</v>
      </c>
      <c r="BU18" s="785">
        <f>IF($A$1="补货",Q18+X18+AE18,Q18)</f>
        <v>0</v>
      </c>
      <c r="BV18" s="785">
        <f>IF($A$1="补货",R18+Y18+AF18,R18)</f>
        <v>0</v>
      </c>
      <c r="BW18" s="785">
        <f>IF($A$1="补货",S18+Z18+AG18,S18)</f>
        <v>0</v>
      </c>
      <c r="BX18" s="794"/>
      <c r="BY18" s="795"/>
      <c r="BZ18" s="795"/>
      <c r="CA18" s="795"/>
      <c r="CB18" s="795"/>
      <c r="CC18" s="808"/>
      <c r="CD18" s="809"/>
      <c r="CE18" s="799">
        <f t="shared" si="7"/>
        <v>0</v>
      </c>
      <c r="CF18" s="800">
        <f t="shared" si="8"/>
        <v>0</v>
      </c>
      <c r="CG18" s="800">
        <f t="shared" si="9"/>
        <v>0</v>
      </c>
      <c r="CH18" s="800">
        <f t="shared" si="10"/>
        <v>0</v>
      </c>
      <c r="CI18" s="800">
        <f t="shared" si="11"/>
        <v>0</v>
      </c>
      <c r="CJ18" s="800">
        <f t="shared" si="2"/>
        <v>0</v>
      </c>
      <c r="CK18" s="800">
        <f t="shared" si="3"/>
        <v>0</v>
      </c>
      <c r="CL18" s="818" t="str">
        <f t="shared" si="12"/>
        <v>-</v>
      </c>
      <c r="CM18" s="819" t="str">
        <f t="shared" si="13"/>
        <v>-</v>
      </c>
      <c r="CN18" s="819" t="str">
        <f t="shared" si="14"/>
        <v>-</v>
      </c>
      <c r="CO18" s="819" t="str">
        <f t="shared" si="15"/>
        <v>-</v>
      </c>
      <c r="CP18" s="819" t="str">
        <f t="shared" si="16"/>
        <v>-</v>
      </c>
      <c r="CQ18" s="820" t="str">
        <f t="shared" si="5"/>
        <v>-</v>
      </c>
      <c r="CR18" s="821" t="str">
        <f t="shared" si="17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Q12:BU12">
    <cfRule type="expression" dxfId="4" priority="171">
      <formula>AND(BQ12&lt;&gt;"",BQ12/BJ12&lt;4)</formula>
    </cfRule>
    <cfRule type="expression" dxfId="5" priority="172">
      <formula>AND(BQ12&lt;&gt;"",BQ12=0)</formula>
    </cfRule>
  </conditionalFormatting>
  <conditionalFormatting sqref="BV12">
    <cfRule type="expression" dxfId="4" priority="23">
      <formula>AND(BV12&lt;&gt;"",BV12/BO12&lt;4)</formula>
    </cfRule>
    <cfRule type="expression" dxfId="5" priority="25">
      <formula>AND(BV12&lt;&gt;"",BV12=0)</formula>
    </cfRule>
  </conditionalFormatting>
  <conditionalFormatting sqref="BW12">
    <cfRule type="expression" dxfId="4" priority="22">
      <formula>AND(BW12&lt;&gt;"",BW12/BP12&lt;4)</formula>
    </cfRule>
    <cfRule type="expression" dxfId="5" priority="24">
      <formula>AND(BW12&lt;&gt;"",BW12=0)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E12:CI12">
    <cfRule type="expression" dxfId="4" priority="173">
      <formula>AND(CE12&lt;&gt;"",CE12/BJ12&lt;4)</formula>
    </cfRule>
    <cfRule type="expression" dxfId="5" priority="174">
      <formula>AND(CE12&lt;&gt;"",CE12=0)</formula>
    </cfRule>
  </conditionalFormatting>
  <conditionalFormatting sqref="CJ12">
    <cfRule type="expression" dxfId="4" priority="51">
      <formula>AND(CJ12&lt;&gt;"",CJ12/BO12&lt;4)</formula>
    </cfRule>
    <cfRule type="expression" dxfId="5" priority="53">
      <formula>AND(CJ12&lt;&gt;"",CJ12=0)</formula>
    </cfRule>
  </conditionalFormatting>
  <conditionalFormatting sqref="CK12">
    <cfRule type="expression" dxfId="4" priority="50">
      <formula>AND(CK12&lt;&gt;"",CK12/BP12&lt;4)</formula>
    </cfRule>
    <cfRule type="expression" dxfId="5" priority="52">
      <formula>AND(CK12&lt;&gt;"",CK12=0)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Q13:BU13">
    <cfRule type="expression" dxfId="4" priority="175">
      <formula>AND(BQ13&lt;&gt;"",BQ13/BJ13&lt;4)</formula>
    </cfRule>
    <cfRule type="expression" dxfId="5" priority="176">
      <formula>AND(BQ13&lt;&gt;"",BQ13=0)</formula>
    </cfRule>
  </conditionalFormatting>
  <conditionalFormatting sqref="BV13">
    <cfRule type="expression" dxfId="4" priority="27">
      <formula>AND(BV13&lt;&gt;"",BV13/BO13&lt;4)</formula>
    </cfRule>
    <cfRule type="expression" dxfId="5" priority="29">
      <formula>AND(BV13&lt;&gt;"",BV13=0)</formula>
    </cfRule>
  </conditionalFormatting>
  <conditionalFormatting sqref="BW13">
    <cfRule type="expression" dxfId="4" priority="26">
      <formula>AND(BW13&lt;&gt;"",BW13/BP13&lt;4)</formula>
    </cfRule>
    <cfRule type="expression" dxfId="5" priority="28">
      <formula>AND(BW13&lt;&gt;"",BW13=0)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E13:CI13">
    <cfRule type="expression" dxfId="4" priority="177">
      <formula>AND(CE13&lt;&gt;"",CE13/BJ13&lt;4)</formula>
    </cfRule>
    <cfRule type="expression" dxfId="5" priority="178">
      <formula>AND(CE13&lt;&gt;"",CE13=0)</formula>
    </cfRule>
  </conditionalFormatting>
  <conditionalFormatting sqref="CJ13">
    <cfRule type="expression" dxfId="4" priority="55">
      <formula>AND(CJ13&lt;&gt;"",CJ13/BO13&lt;4)</formula>
    </cfRule>
    <cfRule type="expression" dxfId="5" priority="57">
      <formula>AND(CJ13&lt;&gt;"",CJ13=0)</formula>
    </cfRule>
  </conditionalFormatting>
  <conditionalFormatting sqref="CK13">
    <cfRule type="expression" dxfId="4" priority="54">
      <formula>AND(CK13&lt;&gt;"",CK13/BP13&lt;4)</formula>
    </cfRule>
    <cfRule type="expression" dxfId="5" priority="56">
      <formula>AND(CK13&lt;&gt;"",CK13=0)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Q14:BU14">
    <cfRule type="expression" dxfId="4" priority="179">
      <formula>AND(BQ14&lt;&gt;"",BQ14/BJ14&lt;4)</formula>
    </cfRule>
    <cfRule type="expression" dxfId="5" priority="180">
      <formula>AND(BQ14&lt;&gt;"",BQ14=0)</formula>
    </cfRule>
  </conditionalFormatting>
  <conditionalFormatting sqref="BV14">
    <cfRule type="expression" dxfId="4" priority="31">
      <formula>AND(BV14&lt;&gt;"",BV14/BO14&lt;4)</formula>
    </cfRule>
    <cfRule type="expression" dxfId="5" priority="33">
      <formula>AND(BV14&lt;&gt;"",BV14=0)</formula>
    </cfRule>
  </conditionalFormatting>
  <conditionalFormatting sqref="BW14">
    <cfRule type="expression" dxfId="4" priority="30">
      <formula>AND(BW14&lt;&gt;"",BW14/BP14&lt;4)</formula>
    </cfRule>
    <cfRule type="expression" dxfId="5" priority="32">
      <formula>AND(BW14&lt;&gt;"",BW14=0)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E14:CI14">
    <cfRule type="expression" dxfId="4" priority="181">
      <formula>AND(CE14&lt;&gt;"",CE14/BJ14&lt;4)</formula>
    </cfRule>
    <cfRule type="expression" dxfId="5" priority="182">
      <formula>AND(CE14&lt;&gt;"",CE14=0)</formula>
    </cfRule>
  </conditionalFormatting>
  <conditionalFormatting sqref="CJ14">
    <cfRule type="expression" dxfId="4" priority="59">
      <formula>AND(CJ14&lt;&gt;"",CJ14/BO14&lt;4)</formula>
    </cfRule>
    <cfRule type="expression" dxfId="5" priority="61">
      <formula>AND(CJ14&lt;&gt;"",CJ14=0)</formula>
    </cfRule>
  </conditionalFormatting>
  <conditionalFormatting sqref="CK14">
    <cfRule type="expression" dxfId="4" priority="58">
      <formula>AND(CK14&lt;&gt;"",CK14/BP14&lt;4)</formula>
    </cfRule>
    <cfRule type="expression" dxfId="5" priority="60">
      <formula>AND(CK14&lt;&gt;"",CK14=0)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Q15:BU15">
    <cfRule type="expression" dxfId="4" priority="183">
      <formula>AND(BQ15&lt;&gt;"",BQ15/BJ15&lt;4)</formula>
    </cfRule>
    <cfRule type="expression" dxfId="5" priority="184">
      <formula>AND(BQ15&lt;&gt;"",BQ15=0)</formula>
    </cfRule>
  </conditionalFormatting>
  <conditionalFormatting sqref="BV15">
    <cfRule type="expression" dxfId="4" priority="35">
      <formula>AND(BV15&lt;&gt;"",BV15/BO15&lt;4)</formula>
    </cfRule>
    <cfRule type="expression" dxfId="5" priority="37">
      <formula>AND(BV15&lt;&gt;"",BV15=0)</formula>
    </cfRule>
  </conditionalFormatting>
  <conditionalFormatting sqref="BW15">
    <cfRule type="expression" dxfId="4" priority="34">
      <formula>AND(BW15&lt;&gt;"",BW15/BP15&lt;4)</formula>
    </cfRule>
    <cfRule type="expression" dxfId="5" priority="36">
      <formula>AND(BW15&lt;&gt;"",BW15=0)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E15:CI15">
    <cfRule type="expression" dxfId="4" priority="185">
      <formula>AND(CE15&lt;&gt;"",CE15/BJ15&lt;4)</formula>
    </cfRule>
    <cfRule type="expression" dxfId="5" priority="186">
      <formula>AND(CE15&lt;&gt;"",CE15=0)</formula>
    </cfRule>
  </conditionalFormatting>
  <conditionalFormatting sqref="CJ15">
    <cfRule type="expression" dxfId="4" priority="63">
      <formula>AND(CJ15&lt;&gt;"",CJ15/BO15&lt;4)</formula>
    </cfRule>
    <cfRule type="expression" dxfId="5" priority="65">
      <formula>AND(CJ15&lt;&gt;"",CJ15=0)</formula>
    </cfRule>
  </conditionalFormatting>
  <conditionalFormatting sqref="CK15">
    <cfRule type="expression" dxfId="4" priority="62">
      <formula>AND(CK15&lt;&gt;"",CK15/BP15&lt;4)</formula>
    </cfRule>
    <cfRule type="expression" dxfId="5" priority="64">
      <formula>AND(CK15&lt;&gt;"",CK15=0)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Q16:BU16">
    <cfRule type="expression" dxfId="4" priority="187">
      <formula>AND(BQ16&lt;&gt;"",BQ16/BJ16&lt;4)</formula>
    </cfRule>
    <cfRule type="expression" dxfId="5" priority="188">
      <formula>AND(BQ16&lt;&gt;"",BQ16=0)</formula>
    </cfRule>
  </conditionalFormatting>
  <conditionalFormatting sqref="BV16">
    <cfRule type="expression" dxfId="4" priority="39">
      <formula>AND(BV16&lt;&gt;"",BV16/BO16&lt;4)</formula>
    </cfRule>
    <cfRule type="expression" dxfId="5" priority="41">
      <formula>AND(BV16&lt;&gt;"",BV16=0)</formula>
    </cfRule>
  </conditionalFormatting>
  <conditionalFormatting sqref="BW16">
    <cfRule type="expression" dxfId="4" priority="38">
      <formula>AND(BW16&lt;&gt;"",BW16/BP16&lt;4)</formula>
    </cfRule>
    <cfRule type="expression" dxfId="5" priority="40">
      <formula>AND(BW16&lt;&gt;"",BW16=0)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E16:CI16">
    <cfRule type="expression" dxfId="4" priority="189">
      <formula>AND(CE16&lt;&gt;"",CE16/BJ16&lt;4)</formula>
    </cfRule>
    <cfRule type="expression" dxfId="5" priority="190">
      <formula>AND(CE16&lt;&gt;"",CE16=0)</formula>
    </cfRule>
  </conditionalFormatting>
  <conditionalFormatting sqref="CJ16">
    <cfRule type="expression" dxfId="4" priority="67">
      <formula>AND(CJ16&lt;&gt;"",CJ16/BO16&lt;4)</formula>
    </cfRule>
    <cfRule type="expression" dxfId="5" priority="69">
      <formula>AND(CJ16&lt;&gt;"",CJ16=0)</formula>
    </cfRule>
  </conditionalFormatting>
  <conditionalFormatting sqref="CK16">
    <cfRule type="expression" dxfId="4" priority="66">
      <formula>AND(CK16&lt;&gt;"",CK16/BP16&lt;4)</formula>
    </cfRule>
    <cfRule type="expression" dxfId="5" priority="68">
      <formula>AND(CK16&lt;&gt;"",CK16=0)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Q17:BU17">
    <cfRule type="expression" dxfId="4" priority="191">
      <formula>AND(BQ17&lt;&gt;"",BQ17/BJ17&lt;4)</formula>
    </cfRule>
    <cfRule type="expression" dxfId="5" priority="192">
      <formula>AND(BQ17&lt;&gt;"",BQ17=0)</formula>
    </cfRule>
  </conditionalFormatting>
  <conditionalFormatting sqref="BV17">
    <cfRule type="expression" dxfId="4" priority="43">
      <formula>AND(BV17&lt;&gt;"",BV17/BO17&lt;4)</formula>
    </cfRule>
    <cfRule type="expression" dxfId="5" priority="45">
      <formula>AND(BV17&lt;&gt;"",BV17=0)</formula>
    </cfRule>
  </conditionalFormatting>
  <conditionalFormatting sqref="BW17">
    <cfRule type="expression" dxfId="4" priority="42">
      <formula>AND(BW17&lt;&gt;"",BW17/BP17&lt;4)</formula>
    </cfRule>
    <cfRule type="expression" dxfId="5" priority="44">
      <formula>AND(BW17&lt;&gt;"",BW17=0)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E17:CI17">
    <cfRule type="expression" dxfId="4" priority="193">
      <formula>AND(CE17&lt;&gt;"",CE17/BJ17&lt;4)</formula>
    </cfRule>
    <cfRule type="expression" dxfId="5" priority="194">
      <formula>AND(CE17&lt;&gt;"",CE17=0)</formula>
    </cfRule>
  </conditionalFormatting>
  <conditionalFormatting sqref="CJ17">
    <cfRule type="expression" dxfId="4" priority="71">
      <formula>AND(CJ17&lt;&gt;"",CJ17/BO17&lt;4)</formula>
    </cfRule>
    <cfRule type="expression" dxfId="5" priority="73">
      <formula>AND(CJ17&lt;&gt;"",CJ17=0)</formula>
    </cfRule>
  </conditionalFormatting>
  <conditionalFormatting sqref="CK17">
    <cfRule type="expression" dxfId="4" priority="70">
      <formula>AND(CK17&lt;&gt;"",CK17/BP17&lt;4)</formula>
    </cfRule>
    <cfRule type="expression" dxfId="5" priority="72">
      <formula>AND(CK17&lt;&gt;"",CK17=0)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Q18:BU18">
    <cfRule type="expression" dxfId="5" priority="19">
      <formula>AND(BQ18&lt;&gt;"",BQ18=0)</formula>
    </cfRule>
    <cfRule type="expression" dxfId="4" priority="18">
      <formula>AND(BQ18&lt;&gt;"",BQ18/BJ18&lt;4)</formula>
    </cfRule>
  </conditionalFormatting>
  <conditionalFormatting sqref="BV18">
    <cfRule type="expression" dxfId="5" priority="4">
      <formula>AND(BV18&lt;&gt;"",BV18=0)</formula>
    </cfRule>
    <cfRule type="expression" dxfId="4" priority="2">
      <formula>AND(BV18&lt;&gt;"",BV18/BO18&lt;4)</formula>
    </cfRule>
  </conditionalFormatting>
  <conditionalFormatting sqref="BW18">
    <cfRule type="expression" dxfId="5" priority="3">
      <formula>AND(BW18&lt;&gt;"",BW18=0)</formula>
    </cfRule>
    <cfRule type="expression" dxfId="4" priority="1">
      <formula>AND(BW18&lt;&gt;"",BW18/BP18&lt;4)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E18:CI18">
    <cfRule type="expression" dxfId="5" priority="21">
      <formula>AND(CE18&lt;&gt;"",CE18=0)</formula>
    </cfRule>
    <cfRule type="expression" dxfId="4" priority="20">
      <formula>AND(CE18&lt;&gt;"",CE18/BJ18&lt;4)</formula>
    </cfRule>
  </conditionalFormatting>
  <conditionalFormatting sqref="CJ18">
    <cfRule type="expression" dxfId="5" priority="8">
      <formula>AND(CJ18&lt;&gt;"",CJ18=0)</formula>
    </cfRule>
    <cfRule type="expression" dxfId="4" priority="6">
      <formula>AND(CJ18&lt;&gt;"",CJ18/BO18&lt;4)</formula>
    </cfRule>
  </conditionalFormatting>
  <conditionalFormatting sqref="CK18">
    <cfRule type="expression" dxfId="5" priority="7">
      <formula>AND(CK18&lt;&gt;"",CK18=0)</formula>
    </cfRule>
    <cfRule type="expression" dxfId="4" priority="5">
      <formula>AND(CK18&lt;&gt;"",CK18/BP18&lt;4)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BV4:BV11">
    <cfRule type="expression" dxfId="4" priority="47">
      <formula>AND(BV4&lt;&gt;"",BV4/BO4&lt;4)</formula>
    </cfRule>
    <cfRule type="expression" dxfId="5" priority="49">
      <formula>AND(BV4&lt;&gt;"",BV4=0)</formula>
    </cfRule>
  </conditionalFormatting>
  <conditionalFormatting sqref="BW4:BW11">
    <cfRule type="expression" dxfId="4" priority="46">
      <formula>AND(BW4&lt;&gt;"",BW4/BP4&lt;4)</formula>
    </cfRule>
    <cfRule type="expression" dxfId="5" priority="48">
      <formula>AND(BW4&lt;&gt;"",BW4=0)</formula>
    </cfRule>
  </conditionalFormatting>
  <conditionalFormatting sqref="CJ4:CJ11">
    <cfRule type="expression" dxfId="4" priority="75">
      <formula>AND(CJ4&lt;&gt;"",CJ4/BO4&lt;4)</formula>
    </cfRule>
    <cfRule type="expression" dxfId="5" priority="77">
      <formula>AND(CJ4&lt;&gt;"",CJ4=0)</formula>
    </cfRule>
  </conditionalFormatting>
  <conditionalFormatting sqref="CK4:CK11">
    <cfRule type="expression" dxfId="4" priority="74">
      <formula>AND(CK4&lt;&gt;"",CK4/BP4&lt;4)</formula>
    </cfRule>
    <cfRule type="expression" dxfId="5" priority="76">
      <formula>AND(CK4&lt;&gt;"",CK4=0)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U11">
    <cfRule type="expression" dxfId="4" priority="195">
      <formula>AND(BQ4&lt;&gt;"",BQ4/BJ4&lt;4)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I11">
    <cfRule type="expression" dxfId="4" priority="197">
      <formula>AND(CE4&lt;&gt;"",CE4/BJ4&lt;4)</formula>
    </cfRule>
    <cfRule type="expression" dxfId="5" priority="198">
      <formula>AND(CE4&lt;&gt;"",CE4=0)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39" customWidth="1"/>
    <col min="5" max="5" width="17.5" style="439" customWidth="1"/>
    <col min="6" max="12" width="10.625" customWidth="1"/>
    <col min="13" max="19" width="6.625" style="439" customWidth="1"/>
    <col min="20" max="20" width="25.625" customWidth="1"/>
    <col min="21" max="21" width="23.375" style="439" customWidth="1"/>
    <col min="22" max="22" width="24" style="439" customWidth="1"/>
    <col min="23" max="23" width="23.375" style="439" customWidth="1"/>
    <col min="24" max="24" width="24" style="439" customWidth="1"/>
    <col min="25" max="25" width="23" style="439" customWidth="1"/>
    <col min="26" max="27" width="21.375" style="439" customWidth="1"/>
  </cols>
  <sheetData>
    <row r="2" ht="26.25" spans="6:27">
      <c r="F2" s="489" t="s">
        <v>195</v>
      </c>
      <c r="G2" s="595"/>
      <c r="H2" s="595"/>
      <c r="I2" s="595"/>
      <c r="J2" s="595"/>
      <c r="K2" s="618"/>
      <c r="L2" s="618"/>
      <c r="M2" s="489" t="s">
        <v>196</v>
      </c>
      <c r="N2" s="595"/>
      <c r="O2" s="595"/>
      <c r="P2" s="595"/>
      <c r="Q2" s="595"/>
      <c r="R2" s="595"/>
      <c r="S2" s="618"/>
      <c r="T2" s="620" t="s">
        <v>197</v>
      </c>
      <c r="U2" s="489" t="s">
        <v>198</v>
      </c>
      <c r="V2" s="595"/>
      <c r="W2" s="595"/>
      <c r="X2" s="595"/>
      <c r="Y2" s="595"/>
      <c r="Z2" s="595"/>
      <c r="AA2" s="641"/>
    </row>
    <row r="3" s="439" customFormat="1" ht="26.25" spans="2:27">
      <c r="B3" s="557" t="s">
        <v>12</v>
      </c>
      <c r="C3" s="557" t="s">
        <v>13</v>
      </c>
      <c r="D3" s="557" t="s">
        <v>14</v>
      </c>
      <c r="E3" s="596" t="s">
        <v>15</v>
      </c>
      <c r="F3" s="576">
        <v>90</v>
      </c>
      <c r="G3" s="557">
        <v>100</v>
      </c>
      <c r="H3" s="557">
        <v>110</v>
      </c>
      <c r="I3" s="557">
        <v>120</v>
      </c>
      <c r="J3" s="557">
        <v>130</v>
      </c>
      <c r="K3" s="557">
        <v>140</v>
      </c>
      <c r="L3" s="619">
        <v>150</v>
      </c>
      <c r="M3" s="576">
        <v>90</v>
      </c>
      <c r="N3" s="557">
        <v>100</v>
      </c>
      <c r="O3" s="557">
        <v>110</v>
      </c>
      <c r="P3" s="557">
        <v>120</v>
      </c>
      <c r="Q3" s="557">
        <v>130</v>
      </c>
      <c r="R3" s="557">
        <v>140</v>
      </c>
      <c r="S3" s="621">
        <v>150</v>
      </c>
      <c r="T3" s="622"/>
      <c r="U3" s="576">
        <v>90</v>
      </c>
      <c r="V3" s="557">
        <v>100</v>
      </c>
      <c r="W3" s="557">
        <v>110</v>
      </c>
      <c r="X3" s="557">
        <v>120</v>
      </c>
      <c r="Y3" s="557">
        <v>130</v>
      </c>
      <c r="Z3" s="557">
        <v>140</v>
      </c>
      <c r="AA3" s="642">
        <v>150</v>
      </c>
    </row>
    <row r="4" s="439" customFormat="1" ht="99.95" customHeight="1" spans="2:27">
      <c r="B4" s="442" t="s">
        <v>200</v>
      </c>
      <c r="C4" s="597"/>
      <c r="D4" s="598" t="s">
        <v>201</v>
      </c>
      <c r="E4" s="599" t="s">
        <v>202</v>
      </c>
      <c r="F4" s="600">
        <f>'在庫（居家服）'!BX4</f>
        <v>0</v>
      </c>
      <c r="G4" s="601">
        <f>'在庫（居家服）'!BY4</f>
        <v>0</v>
      </c>
      <c r="H4" s="601">
        <f>'在庫（居家服）'!BZ4</f>
        <v>0</v>
      </c>
      <c r="I4" s="601">
        <f>'在庫（居家服）'!CA4</f>
        <v>0</v>
      </c>
      <c r="J4" s="601">
        <f>'在庫（居家服）'!CB4</f>
        <v>0</v>
      </c>
      <c r="K4" s="601">
        <f>'在庫（居家服）'!CC4</f>
        <v>0</v>
      </c>
      <c r="L4" s="601">
        <f>'在庫（居家服）'!CD4</f>
        <v>0</v>
      </c>
      <c r="M4" s="600">
        <v>36</v>
      </c>
      <c r="N4" s="601">
        <v>36</v>
      </c>
      <c r="O4" s="601">
        <v>36</v>
      </c>
      <c r="P4" s="601">
        <v>36</v>
      </c>
      <c r="Q4" s="601">
        <v>36</v>
      </c>
      <c r="R4" s="601">
        <v>36</v>
      </c>
      <c r="S4" s="623">
        <v>36</v>
      </c>
      <c r="T4" s="624">
        <f t="shared" ref="T4:T19" si="0">M4*F4+N4*G4+O4*H4+P4*I4+Q4*J4</f>
        <v>0</v>
      </c>
      <c r="U4" s="625" t="s">
        <v>203</v>
      </c>
      <c r="V4" s="626" t="s">
        <v>204</v>
      </c>
      <c r="W4" s="626" t="s">
        <v>205</v>
      </c>
      <c r="X4" s="626" t="s">
        <v>206</v>
      </c>
      <c r="Y4" s="626" t="s">
        <v>207</v>
      </c>
      <c r="Z4" s="643"/>
      <c r="AA4" s="644"/>
    </row>
    <row r="5" s="439" customFormat="1" ht="99.95" customHeight="1" spans="2:27">
      <c r="B5" s="568"/>
      <c r="C5" s="553"/>
      <c r="D5" s="602" t="s">
        <v>208</v>
      </c>
      <c r="E5" s="603" t="s">
        <v>209</v>
      </c>
      <c r="F5" s="604">
        <f>'在庫（居家服）'!BX5</f>
        <v>0</v>
      </c>
      <c r="G5" s="548">
        <f>'在庫（居家服）'!BY5</f>
        <v>0</v>
      </c>
      <c r="H5" s="548">
        <f>'在庫（居家服）'!BZ5</f>
        <v>0</v>
      </c>
      <c r="I5" s="548">
        <f>'在庫（居家服）'!CA5</f>
        <v>0</v>
      </c>
      <c r="J5" s="548">
        <f>'在庫（居家服）'!CB5</f>
        <v>0</v>
      </c>
      <c r="K5" s="548">
        <f>'在庫（居家服）'!CC5</f>
        <v>0</v>
      </c>
      <c r="L5" s="548">
        <f>'在庫（居家服）'!CD5</f>
        <v>0</v>
      </c>
      <c r="M5" s="604">
        <v>36</v>
      </c>
      <c r="N5" s="548">
        <v>36</v>
      </c>
      <c r="O5" s="548">
        <v>36</v>
      </c>
      <c r="P5" s="548">
        <v>36</v>
      </c>
      <c r="Q5" s="548">
        <v>36</v>
      </c>
      <c r="R5" s="548">
        <v>36</v>
      </c>
      <c r="S5" s="627">
        <v>36</v>
      </c>
      <c r="T5" s="628">
        <f t="shared" si="0"/>
        <v>0</v>
      </c>
      <c r="U5" s="629" t="s">
        <v>210</v>
      </c>
      <c r="V5" s="630" t="s">
        <v>211</v>
      </c>
      <c r="W5" s="630" t="s">
        <v>212</v>
      </c>
      <c r="X5" s="630" t="s">
        <v>213</v>
      </c>
      <c r="Y5" s="630" t="s">
        <v>214</v>
      </c>
      <c r="Z5" s="645"/>
      <c r="AA5" s="646"/>
    </row>
    <row r="6" s="439" customFormat="1" ht="99.95" customHeight="1" spans="2:27">
      <c r="B6" s="568"/>
      <c r="C6" s="553"/>
      <c r="D6" s="602" t="s">
        <v>215</v>
      </c>
      <c r="E6" s="605" t="s">
        <v>216</v>
      </c>
      <c r="F6" s="604">
        <f>'在庫（居家服）'!BX6</f>
        <v>0</v>
      </c>
      <c r="G6" s="548">
        <f>'在庫（居家服）'!BY6</f>
        <v>0</v>
      </c>
      <c r="H6" s="548">
        <f>'在庫（居家服）'!BZ6</f>
        <v>0</v>
      </c>
      <c r="I6" s="548">
        <f>'在庫（居家服）'!CA6</f>
        <v>0</v>
      </c>
      <c r="J6" s="548">
        <f>'在庫（居家服）'!CB6</f>
        <v>0</v>
      </c>
      <c r="K6" s="548">
        <f>'在庫（居家服）'!CC6</f>
        <v>0</v>
      </c>
      <c r="L6" s="548">
        <f>'在庫（居家服）'!CD6</f>
        <v>0</v>
      </c>
      <c r="M6" s="604">
        <v>36</v>
      </c>
      <c r="N6" s="548">
        <v>36</v>
      </c>
      <c r="O6" s="548">
        <v>36</v>
      </c>
      <c r="P6" s="548">
        <v>36</v>
      </c>
      <c r="Q6" s="548">
        <v>36</v>
      </c>
      <c r="R6" s="548">
        <v>36</v>
      </c>
      <c r="S6" s="627">
        <v>36</v>
      </c>
      <c r="T6" s="628">
        <f t="shared" si="0"/>
        <v>0</v>
      </c>
      <c r="U6" s="629" t="s">
        <v>217</v>
      </c>
      <c r="V6" s="630" t="s">
        <v>218</v>
      </c>
      <c r="W6" s="630" t="s">
        <v>219</v>
      </c>
      <c r="X6" s="630" t="s">
        <v>220</v>
      </c>
      <c r="Y6" s="630" t="s">
        <v>221</v>
      </c>
      <c r="Z6" s="645"/>
      <c r="AA6" s="646"/>
    </row>
    <row r="7" s="439" customFormat="1" ht="99.95" customHeight="1" spans="2:27">
      <c r="B7" s="606"/>
      <c r="C7" s="607"/>
      <c r="D7" s="608" t="s">
        <v>222</v>
      </c>
      <c r="E7" s="609" t="s">
        <v>222</v>
      </c>
      <c r="F7" s="610">
        <f>'在庫（居家服）'!BX7</f>
        <v>0</v>
      </c>
      <c r="G7" s="611">
        <f>'在庫（居家服）'!BY7</f>
        <v>0</v>
      </c>
      <c r="H7" s="611">
        <f>'在庫（居家服）'!BZ7</f>
        <v>0</v>
      </c>
      <c r="I7" s="611">
        <f>'在庫（居家服）'!CA7</f>
        <v>0</v>
      </c>
      <c r="J7" s="611">
        <f>'在庫（居家服）'!CB7</f>
        <v>0</v>
      </c>
      <c r="K7" s="611">
        <f>'在庫（居家服）'!CC7</f>
        <v>0</v>
      </c>
      <c r="L7" s="611">
        <f>'在庫（居家服）'!CD7</f>
        <v>0</v>
      </c>
      <c r="M7" s="610">
        <v>36</v>
      </c>
      <c r="N7" s="611">
        <v>36</v>
      </c>
      <c r="O7" s="611">
        <v>36</v>
      </c>
      <c r="P7" s="611">
        <v>36</v>
      </c>
      <c r="Q7" s="611">
        <v>36</v>
      </c>
      <c r="R7" s="611">
        <v>36</v>
      </c>
      <c r="S7" s="631">
        <v>36</v>
      </c>
      <c r="T7" s="632">
        <f t="shared" si="0"/>
        <v>0</v>
      </c>
      <c r="U7" s="633" t="s">
        <v>223</v>
      </c>
      <c r="V7" s="634" t="s">
        <v>224</v>
      </c>
      <c r="W7" s="634" t="s">
        <v>225</v>
      </c>
      <c r="X7" s="634" t="s">
        <v>226</v>
      </c>
      <c r="Y7" s="634" t="s">
        <v>227</v>
      </c>
      <c r="Z7" s="647"/>
      <c r="AA7" s="648"/>
    </row>
    <row r="8" s="439" customFormat="1" ht="99.95" customHeight="1" spans="2:27">
      <c r="B8" s="442" t="s">
        <v>228</v>
      </c>
      <c r="C8" s="597"/>
      <c r="D8" s="612" t="s">
        <v>229</v>
      </c>
      <c r="E8" s="599" t="s">
        <v>230</v>
      </c>
      <c r="F8" s="600">
        <f>'在庫（居家服）'!BX8</f>
        <v>0</v>
      </c>
      <c r="G8" s="601">
        <f>'在庫（居家服）'!BY8</f>
        <v>0</v>
      </c>
      <c r="H8" s="601">
        <f>'在庫（居家服）'!BZ8</f>
        <v>0</v>
      </c>
      <c r="I8" s="601">
        <f>'在庫（居家服）'!CA8</f>
        <v>0</v>
      </c>
      <c r="J8" s="601">
        <f>'在庫（居家服）'!CB8</f>
        <v>0</v>
      </c>
      <c r="K8" s="601">
        <f>'在庫（居家服）'!CC8</f>
        <v>0</v>
      </c>
      <c r="L8" s="601">
        <f>'在庫（居家服）'!CD8</f>
        <v>0</v>
      </c>
      <c r="M8" s="600">
        <v>48</v>
      </c>
      <c r="N8" s="601">
        <v>48</v>
      </c>
      <c r="O8" s="601">
        <v>48</v>
      </c>
      <c r="P8" s="601">
        <v>48</v>
      </c>
      <c r="Q8" s="601">
        <v>48</v>
      </c>
      <c r="R8" s="601">
        <v>48</v>
      </c>
      <c r="S8" s="623">
        <v>48</v>
      </c>
      <c r="T8" s="624">
        <f t="shared" si="0"/>
        <v>0</v>
      </c>
      <c r="U8" s="635" t="s">
        <v>231</v>
      </c>
      <c r="V8" s="626" t="s">
        <v>232</v>
      </c>
      <c r="W8" s="626" t="s">
        <v>233</v>
      </c>
      <c r="X8" s="626" t="s">
        <v>234</v>
      </c>
      <c r="Y8" s="626" t="s">
        <v>235</v>
      </c>
      <c r="Z8" s="649"/>
      <c r="AA8" s="650"/>
    </row>
    <row r="9" s="439" customFormat="1" ht="99.95" customHeight="1" spans="2:27">
      <c r="B9" s="613"/>
      <c r="C9" s="553"/>
      <c r="D9" s="602" t="s">
        <v>236</v>
      </c>
      <c r="E9" s="603" t="s">
        <v>237</v>
      </c>
      <c r="F9" s="604">
        <f>'在庫（居家服）'!BX9</f>
        <v>0</v>
      </c>
      <c r="G9" s="548">
        <f>'在庫（居家服）'!BY9</f>
        <v>0</v>
      </c>
      <c r="H9" s="548">
        <f>'在庫（居家服）'!BZ9</f>
        <v>0</v>
      </c>
      <c r="I9" s="548">
        <f>'在庫（居家服）'!CA9</f>
        <v>0</v>
      </c>
      <c r="J9" s="548">
        <f>'在庫（居家服）'!CB9</f>
        <v>0</v>
      </c>
      <c r="K9" s="548">
        <f>'在庫（居家服）'!CC9</f>
        <v>0</v>
      </c>
      <c r="L9" s="548">
        <f>'在庫（居家服）'!CD9</f>
        <v>0</v>
      </c>
      <c r="M9" s="604">
        <v>48</v>
      </c>
      <c r="N9" s="548">
        <v>48</v>
      </c>
      <c r="O9" s="548">
        <v>48</v>
      </c>
      <c r="P9" s="548">
        <v>48</v>
      </c>
      <c r="Q9" s="548">
        <v>48</v>
      </c>
      <c r="R9" s="548">
        <v>48</v>
      </c>
      <c r="S9" s="627">
        <v>48</v>
      </c>
      <c r="T9" s="628">
        <f t="shared" si="0"/>
        <v>0</v>
      </c>
      <c r="U9" s="629" t="s">
        <v>238</v>
      </c>
      <c r="V9" s="630" t="s">
        <v>239</v>
      </c>
      <c r="W9" s="630" t="s">
        <v>240</v>
      </c>
      <c r="X9" s="630" t="s">
        <v>241</v>
      </c>
      <c r="Y9" s="630" t="s">
        <v>242</v>
      </c>
      <c r="Z9" s="645"/>
      <c r="AA9" s="646"/>
    </row>
    <row r="10" s="439" customFormat="1" ht="99.95" customHeight="1" spans="2:27">
      <c r="B10" s="613"/>
      <c r="C10" s="553"/>
      <c r="D10" s="602" t="s">
        <v>243</v>
      </c>
      <c r="E10" s="603" t="s">
        <v>244</v>
      </c>
      <c r="F10" s="604">
        <f>'在庫（居家服）'!BX10</f>
        <v>0</v>
      </c>
      <c r="G10" s="548">
        <f>'在庫（居家服）'!BY10</f>
        <v>0</v>
      </c>
      <c r="H10" s="548">
        <f>'在庫（居家服）'!BZ10</f>
        <v>0</v>
      </c>
      <c r="I10" s="548">
        <f>'在庫（居家服）'!CA10</f>
        <v>0</v>
      </c>
      <c r="J10" s="548">
        <f>'在庫（居家服）'!CB10</f>
        <v>0</v>
      </c>
      <c r="K10" s="548">
        <f>'在庫（居家服）'!CC10</f>
        <v>0</v>
      </c>
      <c r="L10" s="548">
        <f>'在庫（居家服）'!CD10</f>
        <v>0</v>
      </c>
      <c r="M10" s="604">
        <v>48</v>
      </c>
      <c r="N10" s="548">
        <v>48</v>
      </c>
      <c r="O10" s="548">
        <v>48</v>
      </c>
      <c r="P10" s="548">
        <v>48</v>
      </c>
      <c r="Q10" s="548">
        <v>48</v>
      </c>
      <c r="R10" s="548">
        <v>48</v>
      </c>
      <c r="S10" s="627">
        <v>48</v>
      </c>
      <c r="T10" s="628">
        <f t="shared" si="0"/>
        <v>0</v>
      </c>
      <c r="U10" s="629" t="s">
        <v>245</v>
      </c>
      <c r="V10" s="630" t="s">
        <v>246</v>
      </c>
      <c r="W10" s="630" t="s">
        <v>247</v>
      </c>
      <c r="X10" s="630" t="s">
        <v>248</v>
      </c>
      <c r="Y10" s="630" t="s">
        <v>249</v>
      </c>
      <c r="Z10" s="645"/>
      <c r="AA10" s="646"/>
    </row>
    <row r="11" s="439" customFormat="1" ht="99.95" customHeight="1" spans="2:27">
      <c r="B11" s="613"/>
      <c r="C11" s="553"/>
      <c r="D11" s="602" t="s">
        <v>250</v>
      </c>
      <c r="E11" s="614" t="s">
        <v>251</v>
      </c>
      <c r="F11" s="604">
        <f>'在庫（居家服）'!BX11</f>
        <v>0</v>
      </c>
      <c r="G11" s="548">
        <f>'在庫（居家服）'!BY11</f>
        <v>0</v>
      </c>
      <c r="H11" s="548">
        <f>'在庫（居家服）'!BZ11</f>
        <v>0</v>
      </c>
      <c r="I11" s="548">
        <f>'在庫（居家服）'!CA11</f>
        <v>0</v>
      </c>
      <c r="J11" s="548">
        <f>'在庫（居家服）'!CB11</f>
        <v>0</v>
      </c>
      <c r="K11" s="548">
        <f>'在庫（居家服）'!CC11</f>
        <v>0</v>
      </c>
      <c r="L11" s="548">
        <f>'在庫（居家服）'!CD11</f>
        <v>0</v>
      </c>
      <c r="M11" s="604">
        <v>48</v>
      </c>
      <c r="N11" s="548">
        <v>48</v>
      </c>
      <c r="O11" s="548">
        <v>48</v>
      </c>
      <c r="P11" s="548">
        <v>48</v>
      </c>
      <c r="Q11" s="548">
        <v>48</v>
      </c>
      <c r="R11" s="548">
        <v>48</v>
      </c>
      <c r="S11" s="627">
        <v>48</v>
      </c>
      <c r="T11" s="628">
        <f t="shared" si="0"/>
        <v>0</v>
      </c>
      <c r="U11" s="629" t="s">
        <v>252</v>
      </c>
      <c r="V11" s="630" t="s">
        <v>253</v>
      </c>
      <c r="W11" s="630" t="s">
        <v>254</v>
      </c>
      <c r="X11" s="630" t="s">
        <v>255</v>
      </c>
      <c r="Y11" s="630" t="s">
        <v>256</v>
      </c>
      <c r="Z11" s="651"/>
      <c r="AA11" s="652"/>
    </row>
    <row r="12" s="439" customFormat="1" ht="99.95" customHeight="1" spans="2:27">
      <c r="B12" s="613"/>
      <c r="C12" s="553"/>
      <c r="D12" s="602" t="s">
        <v>257</v>
      </c>
      <c r="E12" s="614" t="s">
        <v>258</v>
      </c>
      <c r="F12" s="604">
        <f>'在庫（居家服）'!BX12</f>
        <v>0</v>
      </c>
      <c r="G12" s="548">
        <f>'在庫（居家服）'!BY12</f>
        <v>0</v>
      </c>
      <c r="H12" s="548">
        <f>'在庫（居家服）'!BZ12</f>
        <v>0</v>
      </c>
      <c r="I12" s="548">
        <f>'在庫（居家服）'!CA12</f>
        <v>0</v>
      </c>
      <c r="J12" s="548">
        <f>'在庫（居家服）'!CB12</f>
        <v>0</v>
      </c>
      <c r="K12" s="548">
        <f>'在庫（居家服）'!CC12</f>
        <v>0</v>
      </c>
      <c r="L12" s="548">
        <f>'在庫（居家服）'!CD12</f>
        <v>0</v>
      </c>
      <c r="M12" s="604">
        <v>48</v>
      </c>
      <c r="N12" s="548">
        <v>48</v>
      </c>
      <c r="O12" s="548">
        <v>48</v>
      </c>
      <c r="P12" s="548">
        <v>48</v>
      </c>
      <c r="Q12" s="548">
        <v>48</v>
      </c>
      <c r="R12" s="548">
        <v>48</v>
      </c>
      <c r="S12" s="627">
        <v>48</v>
      </c>
      <c r="T12" s="628">
        <f t="shared" si="0"/>
        <v>0</v>
      </c>
      <c r="U12" s="636"/>
      <c r="V12" s="637" t="s">
        <v>259</v>
      </c>
      <c r="W12" s="637" t="s">
        <v>260</v>
      </c>
      <c r="X12" s="637" t="s">
        <v>261</v>
      </c>
      <c r="Y12" s="637" t="s">
        <v>262</v>
      </c>
      <c r="Z12" s="653" t="s">
        <v>263</v>
      </c>
      <c r="AA12" s="654" t="s">
        <v>264</v>
      </c>
    </row>
    <row r="13" s="439" customFormat="1" ht="99.95" customHeight="1" spans="2:27">
      <c r="B13" s="613"/>
      <c r="C13" s="553"/>
      <c r="D13" s="602" t="s">
        <v>265</v>
      </c>
      <c r="E13" s="614" t="s">
        <v>266</v>
      </c>
      <c r="F13" s="604">
        <f>'在庫（居家服）'!BX13</f>
        <v>0</v>
      </c>
      <c r="G13" s="548">
        <f>'在庫（居家服）'!BY13</f>
        <v>0</v>
      </c>
      <c r="H13" s="548">
        <f>'在庫（居家服）'!BZ13</f>
        <v>0</v>
      </c>
      <c r="I13" s="548">
        <f>'在庫（居家服）'!CA13</f>
        <v>0</v>
      </c>
      <c r="J13" s="548">
        <f>'在庫（居家服）'!CB13</f>
        <v>0</v>
      </c>
      <c r="K13" s="548">
        <f>'在庫（居家服）'!CC13</f>
        <v>0</v>
      </c>
      <c r="L13" s="548">
        <f>'在庫（居家服）'!CD13</f>
        <v>0</v>
      </c>
      <c r="M13" s="604">
        <v>48</v>
      </c>
      <c r="N13" s="548">
        <v>48</v>
      </c>
      <c r="O13" s="548">
        <v>48</v>
      </c>
      <c r="P13" s="548">
        <v>48</v>
      </c>
      <c r="Q13" s="548">
        <v>48</v>
      </c>
      <c r="R13" s="548">
        <v>48</v>
      </c>
      <c r="S13" s="627">
        <v>48</v>
      </c>
      <c r="T13" s="628">
        <f t="shared" si="0"/>
        <v>0</v>
      </c>
      <c r="U13" s="636"/>
      <c r="V13" s="637" t="s">
        <v>267</v>
      </c>
      <c r="W13" s="637" t="s">
        <v>268</v>
      </c>
      <c r="X13" s="637" t="s">
        <v>269</v>
      </c>
      <c r="Y13" s="637" t="s">
        <v>270</v>
      </c>
      <c r="Z13" s="653" t="s">
        <v>271</v>
      </c>
      <c r="AA13" s="654" t="s">
        <v>272</v>
      </c>
    </row>
    <row r="14" s="439" customFormat="1" ht="99.95" customHeight="1" spans="2:27">
      <c r="B14" s="613"/>
      <c r="C14" s="553"/>
      <c r="D14" s="602" t="s">
        <v>273</v>
      </c>
      <c r="E14" s="614" t="s">
        <v>274</v>
      </c>
      <c r="F14" s="604">
        <f>'在庫（居家服）'!BX14</f>
        <v>0</v>
      </c>
      <c r="G14" s="548">
        <f>'在庫（居家服）'!BY14</f>
        <v>0</v>
      </c>
      <c r="H14" s="548">
        <f>'在庫（居家服）'!BZ14</f>
        <v>0</v>
      </c>
      <c r="I14" s="548">
        <f>'在庫（居家服）'!CA14</f>
        <v>0</v>
      </c>
      <c r="J14" s="548">
        <f>'在庫（居家服）'!CB14</f>
        <v>0</v>
      </c>
      <c r="K14" s="548">
        <f>'在庫（居家服）'!CC14</f>
        <v>0</v>
      </c>
      <c r="L14" s="548">
        <f>'在庫（居家服）'!CD14</f>
        <v>0</v>
      </c>
      <c r="M14" s="604">
        <v>48</v>
      </c>
      <c r="N14" s="548">
        <v>48</v>
      </c>
      <c r="O14" s="548">
        <v>48</v>
      </c>
      <c r="P14" s="548">
        <v>48</v>
      </c>
      <c r="Q14" s="548">
        <v>48</v>
      </c>
      <c r="R14" s="548">
        <v>48</v>
      </c>
      <c r="S14" s="627">
        <v>48</v>
      </c>
      <c r="T14" s="628">
        <f t="shared" si="0"/>
        <v>0</v>
      </c>
      <c r="U14" s="636"/>
      <c r="V14" s="637" t="s">
        <v>275</v>
      </c>
      <c r="W14" s="637" t="s">
        <v>276</v>
      </c>
      <c r="X14" s="637" t="s">
        <v>277</v>
      </c>
      <c r="Y14" s="637" t="s">
        <v>278</v>
      </c>
      <c r="Z14" s="653" t="s">
        <v>279</v>
      </c>
      <c r="AA14" s="654" t="s">
        <v>280</v>
      </c>
    </row>
    <row r="15" s="439" customFormat="1" ht="99.95" customHeight="1" spans="2:27">
      <c r="B15" s="613"/>
      <c r="C15" s="553"/>
      <c r="D15" s="602" t="s">
        <v>281</v>
      </c>
      <c r="E15" s="614" t="s">
        <v>282</v>
      </c>
      <c r="F15" s="604">
        <f>'在庫（居家服）'!BX15</f>
        <v>0</v>
      </c>
      <c r="G15" s="548">
        <f>'在庫（居家服）'!BY15</f>
        <v>0</v>
      </c>
      <c r="H15" s="548">
        <f>'在庫（居家服）'!BZ15</f>
        <v>0</v>
      </c>
      <c r="I15" s="548">
        <f>'在庫（居家服）'!CA15</f>
        <v>0</v>
      </c>
      <c r="J15" s="548">
        <f>'在庫（居家服）'!CB15</f>
        <v>0</v>
      </c>
      <c r="K15" s="548">
        <f>'在庫（居家服）'!CC15</f>
        <v>0</v>
      </c>
      <c r="L15" s="548">
        <f>'在庫（居家服）'!CD15</f>
        <v>0</v>
      </c>
      <c r="M15" s="604">
        <v>48</v>
      </c>
      <c r="N15" s="548">
        <v>48</v>
      </c>
      <c r="O15" s="548">
        <v>48</v>
      </c>
      <c r="P15" s="548">
        <v>48</v>
      </c>
      <c r="Q15" s="548">
        <v>48</v>
      </c>
      <c r="R15" s="548">
        <v>48</v>
      </c>
      <c r="S15" s="627">
        <v>48</v>
      </c>
      <c r="T15" s="628">
        <f t="shared" si="0"/>
        <v>0</v>
      </c>
      <c r="U15" s="636"/>
      <c r="V15" s="637" t="s">
        <v>283</v>
      </c>
      <c r="W15" s="637" t="s">
        <v>284</v>
      </c>
      <c r="X15" s="637" t="s">
        <v>285</v>
      </c>
      <c r="Y15" s="637" t="s">
        <v>286</v>
      </c>
      <c r="Z15" s="653" t="s">
        <v>287</v>
      </c>
      <c r="AA15" s="654" t="s">
        <v>288</v>
      </c>
    </row>
    <row r="16" s="439" customFormat="1" ht="99.95" customHeight="1" spans="2:27">
      <c r="B16" s="613"/>
      <c r="C16" s="553"/>
      <c r="D16" s="602" t="s">
        <v>289</v>
      </c>
      <c r="E16" s="614" t="s">
        <v>290</v>
      </c>
      <c r="F16" s="604">
        <f>'在庫（居家服）'!BX16</f>
        <v>0</v>
      </c>
      <c r="G16" s="548">
        <f>'在庫（居家服）'!BY16</f>
        <v>0</v>
      </c>
      <c r="H16" s="548">
        <f>'在庫（居家服）'!BZ16</f>
        <v>0</v>
      </c>
      <c r="I16" s="548">
        <f>'在庫（居家服）'!CA16</f>
        <v>0</v>
      </c>
      <c r="J16" s="548">
        <f>'在庫（居家服）'!CB16</f>
        <v>0</v>
      </c>
      <c r="K16" s="548">
        <f>'在庫（居家服）'!CC16</f>
        <v>0</v>
      </c>
      <c r="L16" s="548">
        <f>'在庫（居家服）'!CD16</f>
        <v>0</v>
      </c>
      <c r="M16" s="604">
        <v>48</v>
      </c>
      <c r="N16" s="548">
        <v>48</v>
      </c>
      <c r="O16" s="548">
        <v>48</v>
      </c>
      <c r="P16" s="548">
        <v>48</v>
      </c>
      <c r="Q16" s="548">
        <v>48</v>
      </c>
      <c r="R16" s="548">
        <v>48</v>
      </c>
      <c r="S16" s="627">
        <v>48</v>
      </c>
      <c r="T16" s="628">
        <f t="shared" si="0"/>
        <v>0</v>
      </c>
      <c r="U16" s="636"/>
      <c r="V16" s="637" t="s">
        <v>291</v>
      </c>
      <c r="W16" s="637" t="s">
        <v>292</v>
      </c>
      <c r="X16" s="637" t="s">
        <v>293</v>
      </c>
      <c r="Y16" s="637" t="s">
        <v>294</v>
      </c>
      <c r="Z16" s="653" t="s">
        <v>295</v>
      </c>
      <c r="AA16" s="654" t="s">
        <v>296</v>
      </c>
    </row>
    <row r="17" s="439" customFormat="1" ht="99.95" customHeight="1" spans="2:27">
      <c r="B17" s="613"/>
      <c r="C17" s="553"/>
      <c r="D17" s="602" t="s">
        <v>297</v>
      </c>
      <c r="E17" s="614" t="s">
        <v>298</v>
      </c>
      <c r="F17" s="604">
        <f>'在庫（居家服）'!BX17</f>
        <v>0</v>
      </c>
      <c r="G17" s="548">
        <f>'在庫（居家服）'!BY17</f>
        <v>0</v>
      </c>
      <c r="H17" s="548">
        <f>'在庫（居家服）'!BZ17</f>
        <v>0</v>
      </c>
      <c r="I17" s="548">
        <f>'在庫（居家服）'!CA17</f>
        <v>0</v>
      </c>
      <c r="J17" s="548">
        <f>'在庫（居家服）'!CB17</f>
        <v>0</v>
      </c>
      <c r="K17" s="548">
        <f>'在庫（居家服）'!CC17</f>
        <v>0</v>
      </c>
      <c r="L17" s="548">
        <f>'在庫（居家服）'!CD17</f>
        <v>0</v>
      </c>
      <c r="M17" s="604">
        <v>48</v>
      </c>
      <c r="N17" s="548">
        <v>48</v>
      </c>
      <c r="O17" s="548">
        <v>48</v>
      </c>
      <c r="P17" s="548">
        <v>48</v>
      </c>
      <c r="Q17" s="548">
        <v>48</v>
      </c>
      <c r="R17" s="548">
        <v>48</v>
      </c>
      <c r="S17" s="627">
        <v>48</v>
      </c>
      <c r="T17" s="628">
        <f t="shared" si="0"/>
        <v>0</v>
      </c>
      <c r="U17" s="636"/>
      <c r="V17" s="637" t="s">
        <v>299</v>
      </c>
      <c r="W17" s="637" t="s">
        <v>300</v>
      </c>
      <c r="X17" s="637" t="s">
        <v>301</v>
      </c>
      <c r="Y17" s="637" t="s">
        <v>302</v>
      </c>
      <c r="Z17" s="653" t="s">
        <v>303</v>
      </c>
      <c r="AA17" s="654" t="s">
        <v>304</v>
      </c>
    </row>
    <row r="18" s="439" customFormat="1" ht="99.95" customHeight="1" spans="2:27">
      <c r="B18" s="615"/>
      <c r="C18" s="607"/>
      <c r="D18" s="616" t="s">
        <v>305</v>
      </c>
      <c r="E18" s="617" t="s">
        <v>306</v>
      </c>
      <c r="F18" s="610">
        <f>'在庫（居家服）'!BX18</f>
        <v>0</v>
      </c>
      <c r="G18" s="611">
        <f>'在庫（居家服）'!BY18</f>
        <v>0</v>
      </c>
      <c r="H18" s="611">
        <f>'在庫（居家服）'!BZ18</f>
        <v>0</v>
      </c>
      <c r="I18" s="611">
        <f>'在庫（居家服）'!CA18</f>
        <v>0</v>
      </c>
      <c r="J18" s="611">
        <f>'在庫（居家服）'!CB18</f>
        <v>0</v>
      </c>
      <c r="K18" s="611">
        <f>'在庫（居家服）'!CC18</f>
        <v>0</v>
      </c>
      <c r="L18" s="611">
        <f>'在庫（居家服）'!CD18</f>
        <v>0</v>
      </c>
      <c r="M18" s="610">
        <v>48</v>
      </c>
      <c r="N18" s="611">
        <v>48</v>
      </c>
      <c r="O18" s="611">
        <v>48</v>
      </c>
      <c r="P18" s="611">
        <v>48</v>
      </c>
      <c r="Q18" s="611">
        <v>48</v>
      </c>
      <c r="R18" s="611">
        <v>48</v>
      </c>
      <c r="S18" s="631">
        <v>48</v>
      </c>
      <c r="T18" s="632">
        <f t="shared" si="0"/>
        <v>0</v>
      </c>
      <c r="U18" s="638"/>
      <c r="V18" s="639" t="s">
        <v>307</v>
      </c>
      <c r="W18" s="639" t="s">
        <v>308</v>
      </c>
      <c r="X18" s="639" t="s">
        <v>309</v>
      </c>
      <c r="Y18" s="639" t="s">
        <v>310</v>
      </c>
      <c r="Z18" s="655" t="s">
        <v>311</v>
      </c>
      <c r="AA18" s="656" t="s">
        <v>312</v>
      </c>
    </row>
    <row r="19" s="439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40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6" width="20.625" style="439" customWidth="1"/>
    <col min="7" max="8" width="25" style="439" customWidth="1"/>
    <col min="9" max="9" width="22.875" style="439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39" t="s">
        <v>0</v>
      </c>
    </row>
    <row r="2" ht="28.5" spans="17:17">
      <c r="Q2" s="517"/>
    </row>
    <row r="3" ht="60" customHeight="1" spans="3:18">
      <c r="C3" s="489" t="s">
        <v>13</v>
      </c>
      <c r="D3" s="489" t="s">
        <v>313</v>
      </c>
      <c r="E3" s="489" t="s">
        <v>313</v>
      </c>
      <c r="F3" s="489" t="s">
        <v>198</v>
      </c>
      <c r="G3" s="489" t="s">
        <v>1</v>
      </c>
      <c r="H3" s="495" t="s">
        <v>2</v>
      </c>
      <c r="I3" s="496" t="s">
        <v>3</v>
      </c>
      <c r="J3" s="497" t="s">
        <v>4</v>
      </c>
      <c r="K3" s="497" t="s">
        <v>5</v>
      </c>
      <c r="L3" s="497" t="s">
        <v>6</v>
      </c>
      <c r="M3" s="497" t="s">
        <v>7</v>
      </c>
      <c r="N3" s="497" t="s">
        <v>8</v>
      </c>
      <c r="O3" s="489" t="s">
        <v>9</v>
      </c>
      <c r="P3" s="489" t="s">
        <v>0</v>
      </c>
      <c r="Q3" s="489" t="s">
        <v>10</v>
      </c>
      <c r="R3" s="518" t="s">
        <v>11</v>
      </c>
    </row>
    <row r="4" s="540" customFormat="1" ht="99.95" customHeight="1" spans="2:19">
      <c r="B4" s="442" t="s">
        <v>314</v>
      </c>
      <c r="C4" s="567"/>
      <c r="D4" s="445" t="s">
        <v>315</v>
      </c>
      <c r="E4" s="445" t="s">
        <v>316</v>
      </c>
      <c r="F4" s="453" t="s">
        <v>317</v>
      </c>
      <c r="G4" s="498"/>
      <c r="H4" s="499"/>
      <c r="I4" s="499"/>
      <c r="J4" s="498"/>
      <c r="K4" s="498"/>
      <c r="L4" s="500"/>
      <c r="M4" s="500"/>
      <c r="N4" s="500"/>
      <c r="O4" s="519">
        <f t="shared" ref="O4:O14" si="0">IF($A$1="补货",G4+H4+I4,G4)</f>
        <v>0</v>
      </c>
      <c r="P4" s="499"/>
      <c r="Q4" s="519">
        <f t="shared" ref="Q4:Q14" si="1">O4+P4</f>
        <v>0</v>
      </c>
      <c r="R4" s="520" t="str">
        <f t="shared" ref="R4:R14" si="2">IF(N4&lt;&gt;0,Q4/N4*7,"-")</f>
        <v>-</v>
      </c>
      <c r="S4"/>
    </row>
    <row r="5" ht="99.95" customHeight="1" spans="2:18">
      <c r="B5" s="568"/>
      <c r="C5" s="569"/>
      <c r="D5" s="570" t="s">
        <v>318</v>
      </c>
      <c r="E5" s="570" t="s">
        <v>319</v>
      </c>
      <c r="F5" s="571" t="s">
        <v>320</v>
      </c>
      <c r="G5" s="572"/>
      <c r="H5" s="528"/>
      <c r="I5" s="528"/>
      <c r="J5" s="572"/>
      <c r="K5" s="572"/>
      <c r="L5" s="507"/>
      <c r="M5" s="507"/>
      <c r="N5" s="507"/>
      <c r="O5" s="527">
        <f t="shared" si="0"/>
        <v>0</v>
      </c>
      <c r="P5" s="528"/>
      <c r="Q5" s="529">
        <f t="shared" si="1"/>
        <v>0</v>
      </c>
      <c r="R5" s="530" t="str">
        <f t="shared" si="2"/>
        <v>-</v>
      </c>
    </row>
    <row r="6" ht="99.95" customHeight="1" spans="2:18">
      <c r="B6" s="545" t="s">
        <v>321</v>
      </c>
      <c r="C6" s="555"/>
      <c r="D6" s="461" t="s">
        <v>322</v>
      </c>
      <c r="E6" s="461" t="s">
        <v>323</v>
      </c>
      <c r="F6" s="573" t="s">
        <v>324</v>
      </c>
      <c r="G6" s="574"/>
      <c r="H6" s="575"/>
      <c r="I6" s="575"/>
      <c r="J6" s="574"/>
      <c r="K6" s="574"/>
      <c r="L6" s="587"/>
      <c r="M6" s="587"/>
      <c r="N6" s="587"/>
      <c r="O6" s="588">
        <f t="shared" si="0"/>
        <v>0</v>
      </c>
      <c r="P6" s="575"/>
      <c r="Q6" s="591">
        <f t="shared" si="1"/>
        <v>0</v>
      </c>
      <c r="R6" s="592" t="str">
        <f t="shared" si="2"/>
        <v>-</v>
      </c>
    </row>
    <row r="7" ht="99.95" customHeight="1" spans="2:18">
      <c r="B7" s="576" t="s">
        <v>325</v>
      </c>
      <c r="C7" s="577"/>
      <c r="D7" s="462" t="s">
        <v>326</v>
      </c>
      <c r="E7" s="462" t="s">
        <v>153</v>
      </c>
      <c r="F7" s="463" t="s">
        <v>327</v>
      </c>
      <c r="G7" s="508"/>
      <c r="H7" s="509"/>
      <c r="I7" s="509"/>
      <c r="J7" s="508"/>
      <c r="K7" s="508"/>
      <c r="L7" s="510"/>
      <c r="M7" s="510"/>
      <c r="N7" s="510"/>
      <c r="O7" s="536">
        <f t="shared" si="0"/>
        <v>0</v>
      </c>
      <c r="P7" s="509"/>
      <c r="Q7" s="537">
        <f t="shared" si="1"/>
        <v>0</v>
      </c>
      <c r="R7" s="538" t="str">
        <f t="shared" si="2"/>
        <v>-</v>
      </c>
    </row>
    <row r="8" ht="99.95" customHeight="1" spans="2:18">
      <c r="B8" s="568"/>
      <c r="C8" s="578"/>
      <c r="D8" s="450" t="s">
        <v>318</v>
      </c>
      <c r="E8" s="450" t="s">
        <v>24</v>
      </c>
      <c r="F8" s="455" t="s">
        <v>328</v>
      </c>
      <c r="G8" s="501"/>
      <c r="H8" s="502"/>
      <c r="I8" s="502"/>
      <c r="J8" s="501"/>
      <c r="K8" s="501"/>
      <c r="L8" s="503"/>
      <c r="M8" s="503"/>
      <c r="N8" s="503"/>
      <c r="O8" s="521">
        <f t="shared" si="0"/>
        <v>0</v>
      </c>
      <c r="P8" s="502"/>
      <c r="Q8" s="522">
        <f t="shared" si="1"/>
        <v>0</v>
      </c>
      <c r="R8" s="523" t="str">
        <f t="shared" si="2"/>
        <v>-</v>
      </c>
    </row>
    <row r="9" ht="99.95" customHeight="1" spans="2:18">
      <c r="B9" s="568"/>
      <c r="C9" s="578"/>
      <c r="D9" s="450" t="s">
        <v>329</v>
      </c>
      <c r="E9" s="450" t="s">
        <v>130</v>
      </c>
      <c r="F9" s="455" t="s">
        <v>330</v>
      </c>
      <c r="G9" s="501"/>
      <c r="H9" s="502"/>
      <c r="I9" s="502"/>
      <c r="J9" s="501"/>
      <c r="K9" s="501"/>
      <c r="L9" s="503"/>
      <c r="M9" s="503"/>
      <c r="N9" s="503"/>
      <c r="O9" s="521">
        <f t="shared" si="0"/>
        <v>0</v>
      </c>
      <c r="P9" s="502"/>
      <c r="Q9" s="522">
        <f t="shared" si="1"/>
        <v>0</v>
      </c>
      <c r="R9" s="523" t="str">
        <f t="shared" si="2"/>
        <v>-</v>
      </c>
    </row>
    <row r="10" ht="99.95" customHeight="1" spans="2:18">
      <c r="B10" s="568"/>
      <c r="C10" s="569"/>
      <c r="D10" s="570" t="s">
        <v>315</v>
      </c>
      <c r="E10" s="570" t="s">
        <v>31</v>
      </c>
      <c r="F10" s="571" t="s">
        <v>331</v>
      </c>
      <c r="G10" s="572"/>
      <c r="H10" s="528"/>
      <c r="I10" s="528"/>
      <c r="J10" s="572"/>
      <c r="K10" s="572"/>
      <c r="L10" s="507"/>
      <c r="M10" s="507"/>
      <c r="N10" s="507"/>
      <c r="O10" s="527">
        <f t="shared" si="0"/>
        <v>0</v>
      </c>
      <c r="P10" s="528"/>
      <c r="Q10" s="529">
        <f t="shared" si="1"/>
        <v>0</v>
      </c>
      <c r="R10" s="530" t="str">
        <f t="shared" si="2"/>
        <v>-</v>
      </c>
    </row>
    <row r="11" ht="99.95" customHeight="1" spans="2:18">
      <c r="B11" s="576" t="s">
        <v>332</v>
      </c>
      <c r="C11" s="460"/>
      <c r="D11" s="461" t="s">
        <v>333</v>
      </c>
      <c r="E11" s="461" t="s">
        <v>38</v>
      </c>
      <c r="F11" s="579" t="s">
        <v>334</v>
      </c>
      <c r="G11" s="580"/>
      <c r="H11" s="581"/>
      <c r="I11" s="581"/>
      <c r="J11" s="580"/>
      <c r="K11" s="580"/>
      <c r="L11" s="589"/>
      <c r="M11" s="589"/>
      <c r="N11" s="589"/>
      <c r="O11" s="590">
        <f t="shared" si="0"/>
        <v>0</v>
      </c>
      <c r="P11" s="581"/>
      <c r="Q11" s="593">
        <f t="shared" si="1"/>
        <v>0</v>
      </c>
      <c r="R11" s="594" t="str">
        <f t="shared" si="2"/>
        <v>-</v>
      </c>
    </row>
    <row r="12" ht="99.95" customHeight="1" spans="2:18">
      <c r="B12" s="582"/>
      <c r="C12" s="569"/>
      <c r="D12" s="570" t="s">
        <v>335</v>
      </c>
      <c r="E12" s="583" t="s">
        <v>336</v>
      </c>
      <c r="F12" s="571" t="s">
        <v>337</v>
      </c>
      <c r="G12" s="572"/>
      <c r="H12" s="528"/>
      <c r="I12" s="528"/>
      <c r="J12" s="572"/>
      <c r="K12" s="572"/>
      <c r="L12" s="507"/>
      <c r="M12" s="507"/>
      <c r="N12" s="507"/>
      <c r="O12" s="527">
        <f t="shared" si="0"/>
        <v>0</v>
      </c>
      <c r="P12" s="528"/>
      <c r="Q12" s="529">
        <f t="shared" ref="Q12" si="3">O12+P12</f>
        <v>0</v>
      </c>
      <c r="R12" s="530" t="str">
        <f t="shared" si="2"/>
        <v>-</v>
      </c>
    </row>
    <row r="13" ht="60" customHeight="1" spans="2:18">
      <c r="B13" s="576" t="s">
        <v>338</v>
      </c>
      <c r="C13" s="557"/>
      <c r="D13" s="462" t="s">
        <v>339</v>
      </c>
      <c r="E13" s="584" t="s">
        <v>340</v>
      </c>
      <c r="F13" s="463" t="s">
        <v>341</v>
      </c>
      <c r="G13" s="508"/>
      <c r="H13" s="509"/>
      <c r="I13" s="509"/>
      <c r="J13" s="508"/>
      <c r="K13" s="508"/>
      <c r="L13" s="510"/>
      <c r="M13" s="510"/>
      <c r="N13" s="510"/>
      <c r="O13" s="536">
        <f t="shared" si="0"/>
        <v>0</v>
      </c>
      <c r="P13" s="509"/>
      <c r="Q13" s="537">
        <f t="shared" si="1"/>
        <v>0</v>
      </c>
      <c r="R13" s="538" t="str">
        <f t="shared" si="2"/>
        <v>-</v>
      </c>
    </row>
    <row r="14" ht="60" customHeight="1" spans="2:18">
      <c r="B14" s="464"/>
      <c r="C14" s="585"/>
      <c r="D14" s="469" t="s">
        <v>342</v>
      </c>
      <c r="E14" s="586" t="s">
        <v>343</v>
      </c>
      <c r="F14" s="468" t="s">
        <v>344</v>
      </c>
      <c r="G14" s="512"/>
      <c r="H14" s="513"/>
      <c r="I14" s="513"/>
      <c r="J14" s="512"/>
      <c r="K14" s="512"/>
      <c r="L14" s="514"/>
      <c r="M14" s="514"/>
      <c r="N14" s="514"/>
      <c r="O14" s="533">
        <f t="shared" si="0"/>
        <v>0</v>
      </c>
      <c r="P14" s="513"/>
      <c r="Q14" s="534">
        <f t="shared" si="1"/>
        <v>0</v>
      </c>
      <c r="R14" s="535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39" customWidth="1"/>
    <col min="5" max="5" width="18" style="439" customWidth="1"/>
    <col min="6" max="6" width="20.375" style="439" customWidth="1"/>
    <col min="7" max="7" width="20.75" customWidth="1"/>
    <col min="8" max="8" width="29" style="439" customWidth="1"/>
    <col min="9" max="9" width="25.625" customWidth="1"/>
  </cols>
  <sheetData>
    <row r="2" ht="26.25" spans="6:9">
      <c r="F2" s="541" t="s">
        <v>198</v>
      </c>
      <c r="G2" s="489" t="s">
        <v>195</v>
      </c>
      <c r="H2" s="489" t="s">
        <v>196</v>
      </c>
      <c r="I2" s="561" t="s">
        <v>197</v>
      </c>
    </row>
    <row r="3" s="439" customFormat="1" ht="26.25" spans="2:9">
      <c r="B3" s="542" t="s">
        <v>12</v>
      </c>
      <c r="C3" s="542" t="s">
        <v>13</v>
      </c>
      <c r="D3" s="542" t="s">
        <v>14</v>
      </c>
      <c r="E3" s="543" t="s">
        <v>15</v>
      </c>
      <c r="F3" s="544"/>
      <c r="G3" s="545"/>
      <c r="H3" s="545"/>
      <c r="I3" s="562"/>
    </row>
    <row r="4" s="540" customFormat="1" ht="99.95" customHeight="1" spans="2:10">
      <c r="B4" s="546" t="s">
        <v>314</v>
      </c>
      <c r="C4" s="547"/>
      <c r="D4" s="548" t="s">
        <v>315</v>
      </c>
      <c r="E4" s="549" t="s">
        <v>316</v>
      </c>
      <c r="F4" s="550" t="s">
        <v>317</v>
      </c>
      <c r="G4" s="551">
        <f>'在庫情報（雨伞等）'!P4</f>
        <v>0</v>
      </c>
      <c r="H4" s="552">
        <v>20</v>
      </c>
      <c r="I4" s="563">
        <f t="shared" ref="I4:I14" si="0">H4*G4</f>
        <v>0</v>
      </c>
      <c r="J4" s="564"/>
    </row>
    <row r="5" ht="99.95" customHeight="1" spans="2:10">
      <c r="B5" s="448"/>
      <c r="C5" s="553"/>
      <c r="D5" s="548" t="s">
        <v>318</v>
      </c>
      <c r="E5" s="549" t="s">
        <v>319</v>
      </c>
      <c r="F5" s="554" t="s">
        <v>320</v>
      </c>
      <c r="G5" s="551">
        <f>'在庫情報（雨伞等）'!P5</f>
        <v>0</v>
      </c>
      <c r="H5" s="552">
        <v>20</v>
      </c>
      <c r="I5" s="563">
        <f t="shared" si="0"/>
        <v>0</v>
      </c>
      <c r="J5" s="564"/>
    </row>
    <row r="6" ht="99.95" customHeight="1" spans="2:10">
      <c r="B6" s="542" t="s">
        <v>321</v>
      </c>
      <c r="C6" s="555"/>
      <c r="D6" s="461" t="s">
        <v>322</v>
      </c>
      <c r="E6" s="556" t="s">
        <v>323</v>
      </c>
      <c r="F6" s="550" t="s">
        <v>324</v>
      </c>
      <c r="G6" s="551">
        <f>'在庫情報（雨伞等）'!P6</f>
        <v>0</v>
      </c>
      <c r="H6" s="552">
        <v>24</v>
      </c>
      <c r="I6" s="563">
        <f t="shared" si="0"/>
        <v>0</v>
      </c>
      <c r="J6" s="564"/>
    </row>
    <row r="7" ht="99.95" customHeight="1" spans="2:10">
      <c r="B7" s="557" t="s">
        <v>325</v>
      </c>
      <c r="C7" s="553"/>
      <c r="D7" s="548" t="s">
        <v>326</v>
      </c>
      <c r="E7" s="549" t="s">
        <v>153</v>
      </c>
      <c r="F7" s="554" t="s">
        <v>327</v>
      </c>
      <c r="G7" s="551">
        <f>'在庫情報（雨伞等）'!P7</f>
        <v>0</v>
      </c>
      <c r="H7" s="552">
        <v>23</v>
      </c>
      <c r="I7" s="563">
        <f t="shared" si="0"/>
        <v>0</v>
      </c>
      <c r="J7" s="564"/>
    </row>
    <row r="8" ht="99.95" customHeight="1" spans="2:10">
      <c r="B8" s="448"/>
      <c r="C8" s="553"/>
      <c r="D8" s="548" t="s">
        <v>318</v>
      </c>
      <c r="E8" s="549" t="s">
        <v>24</v>
      </c>
      <c r="F8" s="554" t="s">
        <v>328</v>
      </c>
      <c r="G8" s="551">
        <f>'在庫情報（雨伞等）'!P8</f>
        <v>0</v>
      </c>
      <c r="H8" s="552">
        <v>23</v>
      </c>
      <c r="I8" s="563">
        <f t="shared" si="0"/>
        <v>0</v>
      </c>
      <c r="J8" s="564"/>
    </row>
    <row r="9" ht="99.95" customHeight="1" spans="2:10">
      <c r="B9" s="448"/>
      <c r="C9" s="553"/>
      <c r="D9" s="548" t="s">
        <v>329</v>
      </c>
      <c r="E9" s="549" t="s">
        <v>130</v>
      </c>
      <c r="F9" s="554" t="s">
        <v>330</v>
      </c>
      <c r="G9" s="551">
        <f>'在庫情報（雨伞等）'!P9</f>
        <v>0</v>
      </c>
      <c r="H9" s="552">
        <v>23</v>
      </c>
      <c r="I9" s="563">
        <f t="shared" si="0"/>
        <v>0</v>
      </c>
      <c r="J9" s="564"/>
    </row>
    <row r="10" ht="99.95" customHeight="1" spans="2:10">
      <c r="B10" s="448"/>
      <c r="C10" s="460"/>
      <c r="D10" s="461" t="s">
        <v>315</v>
      </c>
      <c r="E10" s="556" t="s">
        <v>31</v>
      </c>
      <c r="F10" s="550" t="s">
        <v>331</v>
      </c>
      <c r="G10" s="551">
        <f>'在庫情報（雨伞等）'!P10</f>
        <v>0</v>
      </c>
      <c r="H10" s="552">
        <v>23</v>
      </c>
      <c r="I10" s="563">
        <f t="shared" si="0"/>
        <v>0</v>
      </c>
      <c r="J10" s="564"/>
    </row>
    <row r="11" ht="99.95" customHeight="1" spans="2:10">
      <c r="B11" s="557" t="s">
        <v>332</v>
      </c>
      <c r="C11" s="460"/>
      <c r="D11" s="461" t="s">
        <v>333</v>
      </c>
      <c r="E11" s="556" t="s">
        <v>38</v>
      </c>
      <c r="F11" s="550" t="s">
        <v>334</v>
      </c>
      <c r="G11" s="558">
        <f>'在庫情報（雨伞等）'!P11</f>
        <v>0</v>
      </c>
      <c r="H11" s="559">
        <v>24</v>
      </c>
      <c r="I11" s="565">
        <f t="shared" si="0"/>
        <v>0</v>
      </c>
      <c r="J11" s="564"/>
    </row>
    <row r="12" ht="99.95" customHeight="1" spans="2:10">
      <c r="B12" s="560"/>
      <c r="C12" s="460"/>
      <c r="D12" s="461" t="s">
        <v>335</v>
      </c>
      <c r="E12" s="556" t="s">
        <v>336</v>
      </c>
      <c r="F12" s="550" t="s">
        <v>337</v>
      </c>
      <c r="G12" s="558">
        <f>'在庫情報（雨伞等）'!P12</f>
        <v>0</v>
      </c>
      <c r="H12" s="559">
        <v>25</v>
      </c>
      <c r="I12" s="565">
        <f t="shared" ref="I12" si="1">H12*G12</f>
        <v>0</v>
      </c>
      <c r="J12" s="564"/>
    </row>
    <row r="13" ht="99.95" customHeight="1" spans="2:10">
      <c r="B13" s="557" t="s">
        <v>338</v>
      </c>
      <c r="C13" s="557"/>
      <c r="D13" s="548" t="s">
        <v>339</v>
      </c>
      <c r="E13" s="549" t="s">
        <v>340</v>
      </c>
      <c r="F13" s="550" t="s">
        <v>341</v>
      </c>
      <c r="G13" s="558">
        <f>'在庫情報（雨伞等）'!P13</f>
        <v>0</v>
      </c>
      <c r="H13" s="559">
        <v>29.5</v>
      </c>
      <c r="I13" s="565">
        <f t="shared" si="0"/>
        <v>0</v>
      </c>
      <c r="J13" s="564"/>
    </row>
    <row r="14" ht="99.95" customHeight="1" spans="2:10">
      <c r="B14" s="560"/>
      <c r="C14" s="560"/>
      <c r="D14" s="548" t="s">
        <v>342</v>
      </c>
      <c r="E14" s="549" t="s">
        <v>343</v>
      </c>
      <c r="F14" s="554" t="s">
        <v>344</v>
      </c>
      <c r="G14" s="551">
        <f>'在庫情報（雨伞等）'!P14</f>
        <v>0</v>
      </c>
      <c r="H14" s="552">
        <v>29.5</v>
      </c>
      <c r="I14" s="563">
        <f t="shared" si="0"/>
        <v>0</v>
      </c>
      <c r="J14" s="564"/>
    </row>
    <row r="15" ht="115.5" customHeight="1" spans="9:9">
      <c r="I15" s="56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4" activePane="bottomRight" state="frozen"/>
      <selection/>
      <selection pane="topRight"/>
      <selection pane="bottomLeft"/>
      <selection pane="bottomRight" activeCell="I3" sqref="I3:I80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39" t="s">
        <v>0</v>
      </c>
      <c r="Q1" s="517"/>
    </row>
    <row r="2" ht="60" customHeight="1" spans="3:20">
      <c r="C2" s="489" t="s">
        <v>13</v>
      </c>
      <c r="D2" s="489" t="s">
        <v>313</v>
      </c>
      <c r="E2" s="489" t="s">
        <v>313</v>
      </c>
      <c r="F2" s="489" t="s">
        <v>345</v>
      </c>
      <c r="G2" s="489" t="s">
        <v>346</v>
      </c>
      <c r="H2" s="489" t="s">
        <v>198</v>
      </c>
      <c r="I2" s="489" t="s">
        <v>1</v>
      </c>
      <c r="J2" s="495" t="s">
        <v>2</v>
      </c>
      <c r="K2" s="496" t="s">
        <v>3</v>
      </c>
      <c r="L2" s="497" t="s">
        <v>4</v>
      </c>
      <c r="M2" s="497" t="s">
        <v>5</v>
      </c>
      <c r="N2" s="497" t="s">
        <v>6</v>
      </c>
      <c r="O2" s="497" t="s">
        <v>7</v>
      </c>
      <c r="P2" s="497" t="s">
        <v>8</v>
      </c>
      <c r="Q2" s="489" t="s">
        <v>9</v>
      </c>
      <c r="R2" s="489" t="s">
        <v>0</v>
      </c>
      <c r="S2" s="489" t="s">
        <v>10</v>
      </c>
      <c r="T2" s="518" t="s">
        <v>11</v>
      </c>
    </row>
    <row r="3" ht="80.1" customHeight="1" spans="2:20">
      <c r="B3" s="442" t="s">
        <v>338</v>
      </c>
      <c r="C3" s="443"/>
      <c r="D3" s="490" t="s">
        <v>339</v>
      </c>
      <c r="E3" s="490" t="s">
        <v>340</v>
      </c>
      <c r="F3" s="486" t="s">
        <v>179</v>
      </c>
      <c r="G3" s="445" t="s">
        <v>179</v>
      </c>
      <c r="H3" s="446" t="s">
        <v>341</v>
      </c>
      <c r="I3" s="498"/>
      <c r="J3" s="499"/>
      <c r="K3" s="499"/>
      <c r="L3" s="498"/>
      <c r="M3" s="498"/>
      <c r="N3" s="500"/>
      <c r="O3" s="500"/>
      <c r="P3" s="500"/>
      <c r="Q3" s="519">
        <f t="shared" ref="Q3:Q34" si="0">IF($A$1="补货",I3+J3+K3,I3)</f>
        <v>0</v>
      </c>
      <c r="R3" s="499"/>
      <c r="S3" s="519">
        <f>Q3+R3</f>
        <v>0</v>
      </c>
      <c r="T3" s="520" t="str">
        <f>IF(P3&lt;&gt;0,S3/P3*7,"-")</f>
        <v>-</v>
      </c>
    </row>
    <row r="4" ht="80.1" customHeight="1" spans="2:20">
      <c r="B4" s="447"/>
      <c r="C4" s="448"/>
      <c r="D4" s="491" t="s">
        <v>342</v>
      </c>
      <c r="E4" s="491" t="s">
        <v>343</v>
      </c>
      <c r="F4" s="492" t="s">
        <v>179</v>
      </c>
      <c r="G4" s="450" t="s">
        <v>179</v>
      </c>
      <c r="H4" s="451" t="s">
        <v>344</v>
      </c>
      <c r="I4" s="501"/>
      <c r="J4" s="502"/>
      <c r="K4" s="502"/>
      <c r="L4" s="501"/>
      <c r="M4" s="501"/>
      <c r="N4" s="503"/>
      <c r="O4" s="503"/>
      <c r="P4" s="503"/>
      <c r="Q4" s="521">
        <f t="shared" si="0"/>
        <v>0</v>
      </c>
      <c r="R4" s="502"/>
      <c r="S4" s="522">
        <f>Q4+R4</f>
        <v>0</v>
      </c>
      <c r="T4" s="523" t="str">
        <f>IF(P4&lt;&gt;0,S4/P4*7,"-")</f>
        <v>-</v>
      </c>
    </row>
    <row r="5" spans="2:20">
      <c r="B5" s="442" t="s">
        <v>347</v>
      </c>
      <c r="C5" s="443"/>
      <c r="D5" s="452" t="s">
        <v>333</v>
      </c>
      <c r="E5" s="452" t="s">
        <v>24</v>
      </c>
      <c r="F5" s="445">
        <v>23</v>
      </c>
      <c r="G5" s="445" t="s">
        <v>348</v>
      </c>
      <c r="H5" s="453" t="s">
        <v>349</v>
      </c>
      <c r="I5" s="498"/>
      <c r="J5" s="499"/>
      <c r="K5" s="499"/>
      <c r="L5" s="498"/>
      <c r="M5" s="498"/>
      <c r="N5" s="500"/>
      <c r="O5" s="500"/>
      <c r="P5" s="500"/>
      <c r="Q5" s="519">
        <f t="shared" si="0"/>
        <v>0</v>
      </c>
      <c r="R5" s="499"/>
      <c r="S5" s="519">
        <f t="shared" ref="S5:S43" si="1">Q5+R5</f>
        <v>0</v>
      </c>
      <c r="T5" s="520" t="str">
        <f t="shared" ref="T5:T43" si="2">IF(P5&lt;&gt;0,S5/P5*7,"-")</f>
        <v>-</v>
      </c>
    </row>
    <row r="6" spans="2:20">
      <c r="B6" s="447"/>
      <c r="C6" s="448"/>
      <c r="D6" s="454"/>
      <c r="E6" s="454"/>
      <c r="F6" s="450">
        <v>24</v>
      </c>
      <c r="G6" s="450" t="s">
        <v>350</v>
      </c>
      <c r="H6" s="455" t="s">
        <v>351</v>
      </c>
      <c r="I6" s="501"/>
      <c r="J6" s="502"/>
      <c r="K6" s="502"/>
      <c r="L6" s="501"/>
      <c r="M6" s="501"/>
      <c r="N6" s="503"/>
      <c r="O6" s="503"/>
      <c r="P6" s="503"/>
      <c r="Q6" s="521">
        <f t="shared" si="0"/>
        <v>0</v>
      </c>
      <c r="R6" s="502"/>
      <c r="S6" s="522">
        <f t="shared" si="1"/>
        <v>0</v>
      </c>
      <c r="T6" s="523" t="str">
        <f t="shared" si="2"/>
        <v>-</v>
      </c>
    </row>
    <row r="7" spans="2:20">
      <c r="B7" s="447"/>
      <c r="C7" s="448"/>
      <c r="D7" s="454"/>
      <c r="E7" s="454"/>
      <c r="F7" s="450">
        <v>26</v>
      </c>
      <c r="G7" s="450" t="s">
        <v>352</v>
      </c>
      <c r="H7" s="455" t="s">
        <v>353</v>
      </c>
      <c r="I7" s="501"/>
      <c r="J7" s="502"/>
      <c r="K7" s="502"/>
      <c r="L7" s="501"/>
      <c r="M7" s="501"/>
      <c r="N7" s="503"/>
      <c r="O7" s="503"/>
      <c r="P7" s="503"/>
      <c r="Q7" s="521">
        <f t="shared" si="0"/>
        <v>0</v>
      </c>
      <c r="R7" s="502"/>
      <c r="S7" s="522">
        <f t="shared" si="1"/>
        <v>0</v>
      </c>
      <c r="T7" s="523" t="str">
        <f t="shared" si="2"/>
        <v>-</v>
      </c>
    </row>
    <row r="8" spans="2:20">
      <c r="B8" s="447"/>
      <c r="C8" s="448"/>
      <c r="D8" s="454"/>
      <c r="E8" s="454"/>
      <c r="F8" s="450">
        <v>28</v>
      </c>
      <c r="G8" s="450" t="s">
        <v>354</v>
      </c>
      <c r="H8" s="455" t="s">
        <v>355</v>
      </c>
      <c r="I8" s="501"/>
      <c r="J8" s="502"/>
      <c r="K8" s="502"/>
      <c r="L8" s="501"/>
      <c r="M8" s="501"/>
      <c r="N8" s="503"/>
      <c r="O8" s="503"/>
      <c r="P8" s="503"/>
      <c r="Q8" s="521">
        <f t="shared" si="0"/>
        <v>0</v>
      </c>
      <c r="R8" s="502"/>
      <c r="S8" s="522">
        <f t="shared" si="1"/>
        <v>0</v>
      </c>
      <c r="T8" s="523" t="str">
        <f t="shared" si="2"/>
        <v>-</v>
      </c>
    </row>
    <row r="9" spans="2:20">
      <c r="B9" s="447"/>
      <c r="C9" s="448"/>
      <c r="D9" s="454"/>
      <c r="E9" s="454"/>
      <c r="F9" s="450">
        <v>29</v>
      </c>
      <c r="G9" s="450" t="s">
        <v>356</v>
      </c>
      <c r="H9" s="455" t="s">
        <v>357</v>
      </c>
      <c r="I9" s="501"/>
      <c r="J9" s="502"/>
      <c r="K9" s="502"/>
      <c r="L9" s="501"/>
      <c r="M9" s="501"/>
      <c r="N9" s="503"/>
      <c r="O9" s="503"/>
      <c r="P9" s="503"/>
      <c r="Q9" s="521">
        <f t="shared" si="0"/>
        <v>0</v>
      </c>
      <c r="R9" s="502"/>
      <c r="S9" s="522">
        <f t="shared" si="1"/>
        <v>0</v>
      </c>
      <c r="T9" s="523" t="str">
        <f t="shared" si="2"/>
        <v>-</v>
      </c>
    </row>
    <row r="10" spans="2:20">
      <c r="B10" s="447"/>
      <c r="C10" s="448"/>
      <c r="D10" s="454"/>
      <c r="E10" s="454"/>
      <c r="F10" s="450">
        <v>31</v>
      </c>
      <c r="G10" s="450" t="s">
        <v>358</v>
      </c>
      <c r="H10" s="455" t="s">
        <v>359</v>
      </c>
      <c r="I10" s="501"/>
      <c r="J10" s="502"/>
      <c r="K10" s="502"/>
      <c r="L10" s="501"/>
      <c r="M10" s="501"/>
      <c r="N10" s="503"/>
      <c r="O10" s="503"/>
      <c r="P10" s="503"/>
      <c r="Q10" s="521">
        <f t="shared" si="0"/>
        <v>0</v>
      </c>
      <c r="R10" s="502"/>
      <c r="S10" s="522">
        <f t="shared" si="1"/>
        <v>0</v>
      </c>
      <c r="T10" s="523" t="str">
        <f t="shared" si="2"/>
        <v>-</v>
      </c>
    </row>
    <row r="11" spans="2:20">
      <c r="B11" s="447"/>
      <c r="C11" s="448"/>
      <c r="D11" s="454"/>
      <c r="E11" s="454"/>
      <c r="F11" s="458">
        <v>32</v>
      </c>
      <c r="G11" s="458" t="s">
        <v>360</v>
      </c>
      <c r="H11" s="459" t="s">
        <v>361</v>
      </c>
      <c r="I11" s="504"/>
      <c r="J11" s="505"/>
      <c r="K11" s="505"/>
      <c r="L11" s="504"/>
      <c r="M11" s="504"/>
      <c r="N11" s="506"/>
      <c r="O11" s="506"/>
      <c r="P11" s="506"/>
      <c r="Q11" s="524">
        <f t="shared" si="0"/>
        <v>0</v>
      </c>
      <c r="R11" s="505"/>
      <c r="S11" s="525">
        <f t="shared" si="1"/>
        <v>0</v>
      </c>
      <c r="T11" s="526" t="str">
        <f t="shared" si="2"/>
        <v>-</v>
      </c>
    </row>
    <row r="12" spans="2:20">
      <c r="B12" s="447"/>
      <c r="C12" s="448"/>
      <c r="D12" s="454"/>
      <c r="E12" s="454"/>
      <c r="F12" s="458">
        <v>34</v>
      </c>
      <c r="G12" s="458" t="s">
        <v>362</v>
      </c>
      <c r="H12" s="459" t="s">
        <v>363</v>
      </c>
      <c r="I12" s="504"/>
      <c r="J12" s="505"/>
      <c r="K12" s="505"/>
      <c r="L12" s="504"/>
      <c r="M12" s="504"/>
      <c r="N12" s="506"/>
      <c r="O12" s="506"/>
      <c r="P12" s="507"/>
      <c r="Q12" s="527">
        <f t="shared" si="0"/>
        <v>0</v>
      </c>
      <c r="R12" s="528"/>
      <c r="S12" s="529">
        <f t="shared" si="1"/>
        <v>0</v>
      </c>
      <c r="T12" s="530" t="str">
        <f t="shared" si="2"/>
        <v>-</v>
      </c>
    </row>
    <row r="13" spans="2:20">
      <c r="B13" s="447"/>
      <c r="C13" s="460"/>
      <c r="D13" s="461" t="s">
        <v>318</v>
      </c>
      <c r="E13" s="461" t="s">
        <v>31</v>
      </c>
      <c r="F13" s="462">
        <v>23</v>
      </c>
      <c r="G13" s="462" t="s">
        <v>348</v>
      </c>
      <c r="H13" s="463" t="s">
        <v>364</v>
      </c>
      <c r="I13" s="508"/>
      <c r="J13" s="509"/>
      <c r="K13" s="509"/>
      <c r="L13" s="508"/>
      <c r="M13" s="508"/>
      <c r="N13" s="510"/>
      <c r="O13" s="510"/>
      <c r="P13" s="511"/>
      <c r="Q13" s="531">
        <f t="shared" si="0"/>
        <v>0</v>
      </c>
      <c r="R13" s="516"/>
      <c r="S13" s="531">
        <f t="shared" si="1"/>
        <v>0</v>
      </c>
      <c r="T13" s="532" t="str">
        <f t="shared" si="2"/>
        <v>-</v>
      </c>
    </row>
    <row r="14" spans="2:20">
      <c r="B14" s="447"/>
      <c r="C14" s="448"/>
      <c r="D14" s="454"/>
      <c r="E14" s="454"/>
      <c r="F14" s="450">
        <v>24</v>
      </c>
      <c r="G14" s="450" t="s">
        <v>350</v>
      </c>
      <c r="H14" s="455" t="s">
        <v>365</v>
      </c>
      <c r="I14" s="501"/>
      <c r="J14" s="502"/>
      <c r="K14" s="502"/>
      <c r="L14" s="501"/>
      <c r="M14" s="501"/>
      <c r="N14" s="503"/>
      <c r="O14" s="503"/>
      <c r="P14" s="503"/>
      <c r="Q14" s="521">
        <f t="shared" si="0"/>
        <v>0</v>
      </c>
      <c r="R14" s="502"/>
      <c r="S14" s="522">
        <f t="shared" si="1"/>
        <v>0</v>
      </c>
      <c r="T14" s="523" t="str">
        <f t="shared" si="2"/>
        <v>-</v>
      </c>
    </row>
    <row r="15" spans="2:20">
      <c r="B15" s="447"/>
      <c r="C15" s="448"/>
      <c r="D15" s="454"/>
      <c r="E15" s="454"/>
      <c r="F15" s="450">
        <v>26</v>
      </c>
      <c r="G15" s="450" t="s">
        <v>352</v>
      </c>
      <c r="H15" s="455" t="s">
        <v>366</v>
      </c>
      <c r="I15" s="501"/>
      <c r="J15" s="502"/>
      <c r="K15" s="502"/>
      <c r="L15" s="501"/>
      <c r="M15" s="501"/>
      <c r="N15" s="503"/>
      <c r="O15" s="503"/>
      <c r="P15" s="503"/>
      <c r="Q15" s="521">
        <f t="shared" si="0"/>
        <v>0</v>
      </c>
      <c r="R15" s="502"/>
      <c r="S15" s="522">
        <f t="shared" si="1"/>
        <v>0</v>
      </c>
      <c r="T15" s="523" t="str">
        <f t="shared" si="2"/>
        <v>-</v>
      </c>
    </row>
    <row r="16" spans="2:20">
      <c r="B16" s="447"/>
      <c r="C16" s="448"/>
      <c r="D16" s="454"/>
      <c r="E16" s="454"/>
      <c r="F16" s="450">
        <v>28</v>
      </c>
      <c r="G16" s="450" t="s">
        <v>354</v>
      </c>
      <c r="H16" s="455" t="s">
        <v>367</v>
      </c>
      <c r="I16" s="501"/>
      <c r="J16" s="502"/>
      <c r="K16" s="502"/>
      <c r="L16" s="501"/>
      <c r="M16" s="501"/>
      <c r="N16" s="503"/>
      <c r="O16" s="503"/>
      <c r="P16" s="503"/>
      <c r="Q16" s="521">
        <f t="shared" si="0"/>
        <v>0</v>
      </c>
      <c r="R16" s="502"/>
      <c r="S16" s="522">
        <f t="shared" si="1"/>
        <v>0</v>
      </c>
      <c r="T16" s="523" t="str">
        <f t="shared" si="2"/>
        <v>-</v>
      </c>
    </row>
    <row r="17" spans="2:20">
      <c r="B17" s="447"/>
      <c r="C17" s="448"/>
      <c r="D17" s="454"/>
      <c r="E17" s="454"/>
      <c r="F17" s="450">
        <v>29</v>
      </c>
      <c r="G17" s="450" t="s">
        <v>356</v>
      </c>
      <c r="H17" s="455" t="s">
        <v>368</v>
      </c>
      <c r="I17" s="501"/>
      <c r="J17" s="502"/>
      <c r="K17" s="502"/>
      <c r="L17" s="501"/>
      <c r="M17" s="501"/>
      <c r="N17" s="503"/>
      <c r="O17" s="503"/>
      <c r="P17" s="503"/>
      <c r="Q17" s="521">
        <f t="shared" si="0"/>
        <v>0</v>
      </c>
      <c r="R17" s="502"/>
      <c r="S17" s="522">
        <f t="shared" si="1"/>
        <v>0</v>
      </c>
      <c r="T17" s="523" t="str">
        <f t="shared" si="2"/>
        <v>-</v>
      </c>
    </row>
    <row r="18" spans="2:20">
      <c r="B18" s="447"/>
      <c r="C18" s="448"/>
      <c r="D18" s="454"/>
      <c r="E18" s="454"/>
      <c r="F18" s="450">
        <v>31</v>
      </c>
      <c r="G18" s="450" t="s">
        <v>358</v>
      </c>
      <c r="H18" s="455" t="s">
        <v>369</v>
      </c>
      <c r="I18" s="501"/>
      <c r="J18" s="502"/>
      <c r="K18" s="502"/>
      <c r="L18" s="501"/>
      <c r="M18" s="501"/>
      <c r="N18" s="503"/>
      <c r="O18" s="503"/>
      <c r="P18" s="503"/>
      <c r="Q18" s="521">
        <f t="shared" si="0"/>
        <v>0</v>
      </c>
      <c r="R18" s="502"/>
      <c r="S18" s="522">
        <f t="shared" si="1"/>
        <v>0</v>
      </c>
      <c r="T18" s="523" t="str">
        <f t="shared" si="2"/>
        <v>-</v>
      </c>
    </row>
    <row r="19" spans="2:20">
      <c r="B19" s="447"/>
      <c r="C19" s="448"/>
      <c r="D19" s="454"/>
      <c r="E19" s="454"/>
      <c r="F19" s="458">
        <v>32</v>
      </c>
      <c r="G19" s="458" t="s">
        <v>360</v>
      </c>
      <c r="H19" s="459" t="s">
        <v>370</v>
      </c>
      <c r="I19" s="504"/>
      <c r="J19" s="505"/>
      <c r="K19" s="505"/>
      <c r="L19" s="504"/>
      <c r="M19" s="504"/>
      <c r="N19" s="506"/>
      <c r="O19" s="506"/>
      <c r="P19" s="506"/>
      <c r="Q19" s="524">
        <f t="shared" si="0"/>
        <v>0</v>
      </c>
      <c r="R19" s="505"/>
      <c r="S19" s="525">
        <f t="shared" si="1"/>
        <v>0</v>
      </c>
      <c r="T19" s="526" t="str">
        <f t="shared" si="2"/>
        <v>-</v>
      </c>
    </row>
    <row r="20" ht="26.25" spans="2:20">
      <c r="B20" s="464"/>
      <c r="C20" s="465"/>
      <c r="D20" s="466"/>
      <c r="E20" s="466"/>
      <c r="F20" s="467">
        <v>34</v>
      </c>
      <c r="G20" s="467" t="s">
        <v>362</v>
      </c>
      <c r="H20" s="468" t="s">
        <v>371</v>
      </c>
      <c r="I20" s="512"/>
      <c r="J20" s="513"/>
      <c r="K20" s="513"/>
      <c r="L20" s="512"/>
      <c r="M20" s="512"/>
      <c r="N20" s="514"/>
      <c r="O20" s="514"/>
      <c r="P20" s="514"/>
      <c r="Q20" s="533">
        <f t="shared" si="0"/>
        <v>0</v>
      </c>
      <c r="R20" s="513"/>
      <c r="S20" s="534">
        <f t="shared" si="1"/>
        <v>0</v>
      </c>
      <c r="T20" s="535" t="str">
        <f t="shared" si="2"/>
        <v>-</v>
      </c>
    </row>
    <row r="21" spans="2:20">
      <c r="B21" s="447" t="s">
        <v>372</v>
      </c>
      <c r="C21" s="448"/>
      <c r="D21" s="454" t="s">
        <v>373</v>
      </c>
      <c r="E21" s="454" t="s">
        <v>31</v>
      </c>
      <c r="F21" s="493">
        <v>23</v>
      </c>
      <c r="G21" s="493" t="s">
        <v>348</v>
      </c>
      <c r="H21" s="494" t="s">
        <v>374</v>
      </c>
      <c r="I21" s="515"/>
      <c r="J21" s="516"/>
      <c r="K21" s="516"/>
      <c r="L21" s="515"/>
      <c r="M21" s="515"/>
      <c r="N21" s="511"/>
      <c r="O21" s="511"/>
      <c r="P21" s="511"/>
      <c r="Q21" s="531">
        <f t="shared" si="0"/>
        <v>0</v>
      </c>
      <c r="R21" s="516"/>
      <c r="S21" s="531">
        <f t="shared" si="1"/>
        <v>0</v>
      </c>
      <c r="T21" s="532" t="str">
        <f t="shared" si="2"/>
        <v>-</v>
      </c>
    </row>
    <row r="22" spans="2:20">
      <c r="B22" s="447"/>
      <c r="C22" s="448"/>
      <c r="D22" s="454"/>
      <c r="E22" s="454"/>
      <c r="F22" s="450">
        <v>24</v>
      </c>
      <c r="G22" s="450" t="s">
        <v>350</v>
      </c>
      <c r="H22" s="455" t="s">
        <v>375</v>
      </c>
      <c r="I22" s="501"/>
      <c r="J22" s="502"/>
      <c r="K22" s="502"/>
      <c r="L22" s="501"/>
      <c r="M22" s="501"/>
      <c r="N22" s="503"/>
      <c r="O22" s="503"/>
      <c r="P22" s="503"/>
      <c r="Q22" s="521">
        <f t="shared" si="0"/>
        <v>0</v>
      </c>
      <c r="R22" s="502"/>
      <c r="S22" s="522">
        <f t="shared" si="1"/>
        <v>0</v>
      </c>
      <c r="T22" s="523" t="str">
        <f t="shared" si="2"/>
        <v>-</v>
      </c>
    </row>
    <row r="23" spans="2:20">
      <c r="B23" s="447"/>
      <c r="C23" s="448"/>
      <c r="D23" s="454"/>
      <c r="E23" s="454"/>
      <c r="F23" s="450">
        <v>26</v>
      </c>
      <c r="G23" s="450" t="s">
        <v>352</v>
      </c>
      <c r="H23" s="455" t="s">
        <v>376</v>
      </c>
      <c r="I23" s="501"/>
      <c r="J23" s="502"/>
      <c r="K23" s="502"/>
      <c r="L23" s="501"/>
      <c r="M23" s="501"/>
      <c r="N23" s="503"/>
      <c r="O23" s="503"/>
      <c r="P23" s="503"/>
      <c r="Q23" s="521">
        <f t="shared" si="0"/>
        <v>0</v>
      </c>
      <c r="R23" s="502"/>
      <c r="S23" s="522">
        <f t="shared" si="1"/>
        <v>0</v>
      </c>
      <c r="T23" s="523" t="str">
        <f t="shared" si="2"/>
        <v>-</v>
      </c>
    </row>
    <row r="24" spans="2:20">
      <c r="B24" s="447"/>
      <c r="C24" s="448"/>
      <c r="D24" s="454"/>
      <c r="E24" s="454"/>
      <c r="F24" s="450">
        <v>28</v>
      </c>
      <c r="G24" s="450" t="s">
        <v>354</v>
      </c>
      <c r="H24" s="455" t="s">
        <v>377</v>
      </c>
      <c r="I24" s="501"/>
      <c r="J24" s="502"/>
      <c r="K24" s="502"/>
      <c r="L24" s="501"/>
      <c r="M24" s="501"/>
      <c r="N24" s="503"/>
      <c r="O24" s="503"/>
      <c r="P24" s="503"/>
      <c r="Q24" s="521">
        <f t="shared" si="0"/>
        <v>0</v>
      </c>
      <c r="R24" s="502"/>
      <c r="S24" s="522">
        <f t="shared" si="1"/>
        <v>0</v>
      </c>
      <c r="T24" s="523" t="str">
        <f t="shared" si="2"/>
        <v>-</v>
      </c>
    </row>
    <row r="25" spans="2:20">
      <c r="B25" s="447"/>
      <c r="C25" s="448"/>
      <c r="D25" s="454"/>
      <c r="E25" s="454"/>
      <c r="F25" s="450">
        <v>29</v>
      </c>
      <c r="G25" s="450" t="s">
        <v>356</v>
      </c>
      <c r="H25" s="455" t="s">
        <v>378</v>
      </c>
      <c r="I25" s="501"/>
      <c r="J25" s="502"/>
      <c r="K25" s="502"/>
      <c r="L25" s="501"/>
      <c r="M25" s="501"/>
      <c r="N25" s="503"/>
      <c r="O25" s="503"/>
      <c r="P25" s="503"/>
      <c r="Q25" s="521">
        <f t="shared" si="0"/>
        <v>0</v>
      </c>
      <c r="R25" s="502"/>
      <c r="S25" s="522">
        <f t="shared" si="1"/>
        <v>0</v>
      </c>
      <c r="T25" s="523" t="str">
        <f t="shared" si="2"/>
        <v>-</v>
      </c>
    </row>
    <row r="26" spans="2:20">
      <c r="B26" s="447"/>
      <c r="C26" s="448"/>
      <c r="D26" s="454"/>
      <c r="E26" s="454"/>
      <c r="F26" s="450">
        <v>31</v>
      </c>
      <c r="G26" s="450" t="s">
        <v>358</v>
      </c>
      <c r="H26" s="455" t="s">
        <v>379</v>
      </c>
      <c r="I26" s="501"/>
      <c r="J26" s="502"/>
      <c r="K26" s="502"/>
      <c r="L26" s="501"/>
      <c r="M26" s="501"/>
      <c r="N26" s="503"/>
      <c r="O26" s="503"/>
      <c r="P26" s="503"/>
      <c r="Q26" s="521">
        <f t="shared" si="0"/>
        <v>0</v>
      </c>
      <c r="R26" s="502"/>
      <c r="S26" s="522">
        <f t="shared" si="1"/>
        <v>0</v>
      </c>
      <c r="T26" s="523" t="str">
        <f t="shared" si="2"/>
        <v>-</v>
      </c>
    </row>
    <row r="27" spans="2:20">
      <c r="B27" s="447"/>
      <c r="C27" s="448"/>
      <c r="D27" s="454"/>
      <c r="E27" s="454"/>
      <c r="F27" s="458">
        <v>32</v>
      </c>
      <c r="G27" s="458" t="s">
        <v>360</v>
      </c>
      <c r="H27" s="459" t="s">
        <v>380</v>
      </c>
      <c r="I27" s="504"/>
      <c r="J27" s="505"/>
      <c r="K27" s="505"/>
      <c r="L27" s="504"/>
      <c r="M27" s="504"/>
      <c r="N27" s="506"/>
      <c r="O27" s="506"/>
      <c r="P27" s="506"/>
      <c r="Q27" s="524">
        <f t="shared" si="0"/>
        <v>0</v>
      </c>
      <c r="R27" s="505"/>
      <c r="S27" s="525">
        <f t="shared" si="1"/>
        <v>0</v>
      </c>
      <c r="T27" s="526" t="str">
        <f t="shared" si="2"/>
        <v>-</v>
      </c>
    </row>
    <row r="28" spans="2:20">
      <c r="B28" s="447"/>
      <c r="C28" s="460"/>
      <c r="D28" s="461" t="s">
        <v>335</v>
      </c>
      <c r="E28" s="461" t="s">
        <v>336</v>
      </c>
      <c r="F28" s="462">
        <v>23</v>
      </c>
      <c r="G28" s="462" t="s">
        <v>348</v>
      </c>
      <c r="H28" s="463" t="s">
        <v>381</v>
      </c>
      <c r="I28" s="508"/>
      <c r="J28" s="509"/>
      <c r="K28" s="509"/>
      <c r="L28" s="508"/>
      <c r="M28" s="508"/>
      <c r="N28" s="510"/>
      <c r="O28" s="510"/>
      <c r="P28" s="510"/>
      <c r="Q28" s="536">
        <f t="shared" si="0"/>
        <v>0</v>
      </c>
      <c r="R28" s="509"/>
      <c r="S28" s="537">
        <f t="shared" si="1"/>
        <v>0</v>
      </c>
      <c r="T28" s="538" t="str">
        <f t="shared" si="2"/>
        <v>-</v>
      </c>
    </row>
    <row r="29" spans="2:20">
      <c r="B29" s="447"/>
      <c r="C29" s="448"/>
      <c r="D29" s="454"/>
      <c r="E29" s="454"/>
      <c r="F29" s="450">
        <v>24</v>
      </c>
      <c r="G29" s="450" t="s">
        <v>350</v>
      </c>
      <c r="H29" s="455" t="s">
        <v>382</v>
      </c>
      <c r="I29" s="501"/>
      <c r="J29" s="502"/>
      <c r="K29" s="502"/>
      <c r="L29" s="501"/>
      <c r="M29" s="501"/>
      <c r="N29" s="503"/>
      <c r="O29" s="503"/>
      <c r="P29" s="503"/>
      <c r="Q29" s="521">
        <f t="shared" si="0"/>
        <v>0</v>
      </c>
      <c r="R29" s="502"/>
      <c r="S29" s="522">
        <f t="shared" si="1"/>
        <v>0</v>
      </c>
      <c r="T29" s="523" t="str">
        <f t="shared" si="2"/>
        <v>-</v>
      </c>
    </row>
    <row r="30" spans="2:20">
      <c r="B30" s="447"/>
      <c r="C30" s="448"/>
      <c r="D30" s="454"/>
      <c r="E30" s="454"/>
      <c r="F30" s="450">
        <v>26</v>
      </c>
      <c r="G30" s="450" t="s">
        <v>352</v>
      </c>
      <c r="H30" s="455" t="s">
        <v>383</v>
      </c>
      <c r="I30" s="501"/>
      <c r="J30" s="502"/>
      <c r="K30" s="502"/>
      <c r="L30" s="501"/>
      <c r="M30" s="501"/>
      <c r="N30" s="503"/>
      <c r="O30" s="503"/>
      <c r="P30" s="503"/>
      <c r="Q30" s="521">
        <f t="shared" si="0"/>
        <v>0</v>
      </c>
      <c r="R30" s="502"/>
      <c r="S30" s="522">
        <f t="shared" si="1"/>
        <v>0</v>
      </c>
      <c r="T30" s="523" t="str">
        <f t="shared" si="2"/>
        <v>-</v>
      </c>
    </row>
    <row r="31" spans="2:20">
      <c r="B31" s="447"/>
      <c r="C31" s="448"/>
      <c r="D31" s="454"/>
      <c r="E31" s="454"/>
      <c r="F31" s="450">
        <v>28</v>
      </c>
      <c r="G31" s="450" t="s">
        <v>354</v>
      </c>
      <c r="H31" s="455" t="s">
        <v>384</v>
      </c>
      <c r="I31" s="501"/>
      <c r="J31" s="502"/>
      <c r="K31" s="502"/>
      <c r="L31" s="501"/>
      <c r="M31" s="501"/>
      <c r="N31" s="503"/>
      <c r="O31" s="503"/>
      <c r="P31" s="503"/>
      <c r="Q31" s="521">
        <f t="shared" si="0"/>
        <v>0</v>
      </c>
      <c r="R31" s="502"/>
      <c r="S31" s="522">
        <f t="shared" si="1"/>
        <v>0</v>
      </c>
      <c r="T31" s="523" t="str">
        <f t="shared" si="2"/>
        <v>-</v>
      </c>
    </row>
    <row r="32" spans="2:20">
      <c r="B32" s="447"/>
      <c r="C32" s="448"/>
      <c r="D32" s="454"/>
      <c r="E32" s="454"/>
      <c r="F32" s="450">
        <v>29</v>
      </c>
      <c r="G32" s="450" t="s">
        <v>356</v>
      </c>
      <c r="H32" s="455" t="s">
        <v>385</v>
      </c>
      <c r="I32" s="501"/>
      <c r="J32" s="502"/>
      <c r="K32" s="502"/>
      <c r="L32" s="501"/>
      <c r="M32" s="501"/>
      <c r="N32" s="503"/>
      <c r="O32" s="503"/>
      <c r="P32" s="503"/>
      <c r="Q32" s="521">
        <f t="shared" si="0"/>
        <v>0</v>
      </c>
      <c r="R32" s="502"/>
      <c r="S32" s="522">
        <f t="shared" si="1"/>
        <v>0</v>
      </c>
      <c r="T32" s="523" t="str">
        <f t="shared" si="2"/>
        <v>-</v>
      </c>
    </row>
    <row r="33" spans="2:20">
      <c r="B33" s="447"/>
      <c r="C33" s="448"/>
      <c r="D33" s="454"/>
      <c r="E33" s="454"/>
      <c r="F33" s="450">
        <v>31</v>
      </c>
      <c r="G33" s="450" t="s">
        <v>358</v>
      </c>
      <c r="H33" s="455" t="s">
        <v>386</v>
      </c>
      <c r="I33" s="501"/>
      <c r="J33" s="502"/>
      <c r="K33" s="502"/>
      <c r="L33" s="501"/>
      <c r="M33" s="501"/>
      <c r="N33" s="503"/>
      <c r="O33" s="503"/>
      <c r="P33" s="503"/>
      <c r="Q33" s="521">
        <f t="shared" si="0"/>
        <v>0</v>
      </c>
      <c r="R33" s="502"/>
      <c r="S33" s="522">
        <f t="shared" si="1"/>
        <v>0</v>
      </c>
      <c r="T33" s="523" t="str">
        <f t="shared" si="2"/>
        <v>-</v>
      </c>
    </row>
    <row r="34" spans="2:20">
      <c r="B34" s="447"/>
      <c r="C34" s="448"/>
      <c r="D34" s="454"/>
      <c r="E34" s="454"/>
      <c r="F34" s="458">
        <v>32</v>
      </c>
      <c r="G34" s="458" t="s">
        <v>360</v>
      </c>
      <c r="H34" s="459" t="s">
        <v>387</v>
      </c>
      <c r="I34" s="504"/>
      <c r="J34" s="505"/>
      <c r="K34" s="505"/>
      <c r="L34" s="504"/>
      <c r="M34" s="504"/>
      <c r="N34" s="506"/>
      <c r="O34" s="506"/>
      <c r="P34" s="507"/>
      <c r="Q34" s="527">
        <f t="shared" si="0"/>
        <v>0</v>
      </c>
      <c r="R34" s="528"/>
      <c r="S34" s="529">
        <f t="shared" si="1"/>
        <v>0</v>
      </c>
      <c r="T34" s="530" t="str">
        <f t="shared" si="2"/>
        <v>-</v>
      </c>
    </row>
    <row r="35" spans="2:20">
      <c r="B35" s="447"/>
      <c r="C35" s="460"/>
      <c r="D35" s="461" t="s">
        <v>388</v>
      </c>
      <c r="E35" s="461" t="s">
        <v>389</v>
      </c>
      <c r="F35" s="462">
        <v>23</v>
      </c>
      <c r="G35" s="462" t="s">
        <v>348</v>
      </c>
      <c r="H35" s="463" t="s">
        <v>390</v>
      </c>
      <c r="I35" s="508"/>
      <c r="J35" s="509"/>
      <c r="K35" s="509"/>
      <c r="L35" s="508"/>
      <c r="M35" s="508"/>
      <c r="N35" s="510"/>
      <c r="O35" s="510"/>
      <c r="P35" s="511"/>
      <c r="Q35" s="531">
        <f t="shared" ref="Q35:Q66" si="3">IF($A$1="补货",I35+J35+K35,I35)</f>
        <v>0</v>
      </c>
      <c r="R35" s="516"/>
      <c r="S35" s="531">
        <f t="shared" si="1"/>
        <v>0</v>
      </c>
      <c r="T35" s="532" t="str">
        <f t="shared" si="2"/>
        <v>-</v>
      </c>
    </row>
    <row r="36" spans="2:20">
      <c r="B36" s="447"/>
      <c r="C36" s="448"/>
      <c r="D36" s="454"/>
      <c r="E36" s="454"/>
      <c r="F36" s="450">
        <v>24</v>
      </c>
      <c r="G36" s="450" t="s">
        <v>350</v>
      </c>
      <c r="H36" s="455" t="s">
        <v>391</v>
      </c>
      <c r="I36" s="501"/>
      <c r="J36" s="502"/>
      <c r="K36" s="502"/>
      <c r="L36" s="501"/>
      <c r="M36" s="501"/>
      <c r="N36" s="503"/>
      <c r="O36" s="503"/>
      <c r="P36" s="503"/>
      <c r="Q36" s="521">
        <f t="shared" si="3"/>
        <v>0</v>
      </c>
      <c r="R36" s="502"/>
      <c r="S36" s="522">
        <f t="shared" si="1"/>
        <v>0</v>
      </c>
      <c r="T36" s="523" t="str">
        <f t="shared" si="2"/>
        <v>-</v>
      </c>
    </row>
    <row r="37" spans="2:20">
      <c r="B37" s="447"/>
      <c r="C37" s="448"/>
      <c r="D37" s="454"/>
      <c r="E37" s="454"/>
      <c r="F37" s="450">
        <v>26</v>
      </c>
      <c r="G37" s="450" t="s">
        <v>352</v>
      </c>
      <c r="H37" s="455" t="s">
        <v>392</v>
      </c>
      <c r="I37" s="501"/>
      <c r="J37" s="502"/>
      <c r="K37" s="502"/>
      <c r="L37" s="501"/>
      <c r="M37" s="501"/>
      <c r="N37" s="503"/>
      <c r="O37" s="503"/>
      <c r="P37" s="503"/>
      <c r="Q37" s="521">
        <f t="shared" si="3"/>
        <v>0</v>
      </c>
      <c r="R37" s="502"/>
      <c r="S37" s="522">
        <f t="shared" si="1"/>
        <v>0</v>
      </c>
      <c r="T37" s="523" t="str">
        <f t="shared" si="2"/>
        <v>-</v>
      </c>
    </row>
    <row r="38" spans="2:20">
      <c r="B38" s="447"/>
      <c r="C38" s="448"/>
      <c r="D38" s="454"/>
      <c r="E38" s="454"/>
      <c r="F38" s="450">
        <v>28</v>
      </c>
      <c r="G38" s="450" t="s">
        <v>354</v>
      </c>
      <c r="H38" s="455" t="s">
        <v>393</v>
      </c>
      <c r="I38" s="501"/>
      <c r="J38" s="502"/>
      <c r="K38" s="502"/>
      <c r="L38" s="501"/>
      <c r="M38" s="501"/>
      <c r="N38" s="503"/>
      <c r="O38" s="503"/>
      <c r="P38" s="503"/>
      <c r="Q38" s="521">
        <f t="shared" si="3"/>
        <v>0</v>
      </c>
      <c r="R38" s="502"/>
      <c r="S38" s="522">
        <f t="shared" si="1"/>
        <v>0</v>
      </c>
      <c r="T38" s="523" t="str">
        <f t="shared" si="2"/>
        <v>-</v>
      </c>
    </row>
    <row r="39" spans="2:20">
      <c r="B39" s="447"/>
      <c r="C39" s="448"/>
      <c r="D39" s="454"/>
      <c r="E39" s="454"/>
      <c r="F39" s="450">
        <v>29</v>
      </c>
      <c r="G39" s="450" t="s">
        <v>356</v>
      </c>
      <c r="H39" s="455" t="s">
        <v>394</v>
      </c>
      <c r="I39" s="501"/>
      <c r="J39" s="502"/>
      <c r="K39" s="502"/>
      <c r="L39" s="501"/>
      <c r="M39" s="501"/>
      <c r="N39" s="503"/>
      <c r="O39" s="503"/>
      <c r="P39" s="503"/>
      <c r="Q39" s="521">
        <f t="shared" si="3"/>
        <v>0</v>
      </c>
      <c r="R39" s="502"/>
      <c r="S39" s="522">
        <f t="shared" si="1"/>
        <v>0</v>
      </c>
      <c r="T39" s="523" t="str">
        <f t="shared" si="2"/>
        <v>-</v>
      </c>
    </row>
    <row r="40" spans="2:20">
      <c r="B40" s="447"/>
      <c r="C40" s="448"/>
      <c r="D40" s="454"/>
      <c r="E40" s="454"/>
      <c r="F40" s="450">
        <v>31</v>
      </c>
      <c r="G40" s="450" t="s">
        <v>358</v>
      </c>
      <c r="H40" s="455" t="s">
        <v>395</v>
      </c>
      <c r="I40" s="501"/>
      <c r="J40" s="502"/>
      <c r="K40" s="502"/>
      <c r="L40" s="501"/>
      <c r="M40" s="501"/>
      <c r="N40" s="503"/>
      <c r="O40" s="503"/>
      <c r="P40" s="503"/>
      <c r="Q40" s="521">
        <f t="shared" si="3"/>
        <v>0</v>
      </c>
      <c r="R40" s="502"/>
      <c r="S40" s="522">
        <f t="shared" si="1"/>
        <v>0</v>
      </c>
      <c r="T40" s="523" t="str">
        <f t="shared" si="2"/>
        <v>-</v>
      </c>
    </row>
    <row r="41" ht="26.25" spans="2:20">
      <c r="B41" s="464"/>
      <c r="C41" s="465"/>
      <c r="D41" s="466"/>
      <c r="E41" s="466"/>
      <c r="F41" s="469">
        <v>32</v>
      </c>
      <c r="G41" s="469" t="s">
        <v>360</v>
      </c>
      <c r="H41" s="468" t="s">
        <v>396</v>
      </c>
      <c r="I41" s="512"/>
      <c r="J41" s="513"/>
      <c r="K41" s="513"/>
      <c r="L41" s="512"/>
      <c r="M41" s="512"/>
      <c r="N41" s="514"/>
      <c r="O41" s="514"/>
      <c r="P41" s="514"/>
      <c r="Q41" s="533">
        <f t="shared" si="3"/>
        <v>0</v>
      </c>
      <c r="R41" s="513"/>
      <c r="S41" s="534">
        <f t="shared" si="1"/>
        <v>0</v>
      </c>
      <c r="T41" s="535" t="str">
        <f t="shared" si="2"/>
        <v>-</v>
      </c>
    </row>
    <row r="42" spans="2:20">
      <c r="B42" s="442" t="s">
        <v>397</v>
      </c>
      <c r="C42" s="443"/>
      <c r="D42" s="452" t="s">
        <v>326</v>
      </c>
      <c r="E42" s="452"/>
      <c r="F42" s="445">
        <v>23</v>
      </c>
      <c r="G42" s="445" t="s">
        <v>348</v>
      </c>
      <c r="H42" s="453" t="s">
        <v>398</v>
      </c>
      <c r="I42" s="498"/>
      <c r="J42" s="499"/>
      <c r="K42" s="499"/>
      <c r="L42" s="498"/>
      <c r="M42" s="498"/>
      <c r="N42" s="500"/>
      <c r="O42" s="500"/>
      <c r="P42" s="500"/>
      <c r="Q42" s="519">
        <f t="shared" si="3"/>
        <v>0</v>
      </c>
      <c r="R42" s="499"/>
      <c r="S42" s="519">
        <f t="shared" si="1"/>
        <v>0</v>
      </c>
      <c r="T42" s="520" t="str">
        <f t="shared" si="2"/>
        <v>-</v>
      </c>
    </row>
    <row r="43" spans="2:20">
      <c r="B43" s="447"/>
      <c r="C43" s="448"/>
      <c r="D43" s="454"/>
      <c r="E43" s="454"/>
      <c r="F43" s="450">
        <v>24</v>
      </c>
      <c r="G43" s="450" t="s">
        <v>350</v>
      </c>
      <c r="H43" s="455" t="s">
        <v>399</v>
      </c>
      <c r="I43" s="501"/>
      <c r="J43" s="502"/>
      <c r="K43" s="502"/>
      <c r="L43" s="501"/>
      <c r="M43" s="501"/>
      <c r="N43" s="503"/>
      <c r="O43" s="503"/>
      <c r="P43" s="503"/>
      <c r="Q43" s="521">
        <f t="shared" si="3"/>
        <v>0</v>
      </c>
      <c r="R43" s="502"/>
      <c r="S43" s="522">
        <f t="shared" si="1"/>
        <v>0</v>
      </c>
      <c r="T43" s="523" t="str">
        <f t="shared" si="2"/>
        <v>-</v>
      </c>
    </row>
    <row r="44" spans="2:20">
      <c r="B44" s="447"/>
      <c r="C44" s="448"/>
      <c r="D44" s="454"/>
      <c r="E44" s="454"/>
      <c r="F44" s="450">
        <v>26</v>
      </c>
      <c r="G44" s="450" t="s">
        <v>352</v>
      </c>
      <c r="H44" s="455" t="s">
        <v>400</v>
      </c>
      <c r="I44" s="501"/>
      <c r="J44" s="502"/>
      <c r="K44" s="502"/>
      <c r="L44" s="501"/>
      <c r="M44" s="501"/>
      <c r="N44" s="503"/>
      <c r="O44" s="503"/>
      <c r="P44" s="503"/>
      <c r="Q44" s="521">
        <f t="shared" si="3"/>
        <v>0</v>
      </c>
      <c r="R44" s="502"/>
      <c r="S44" s="522">
        <f t="shared" ref="S44:S51" si="4">Q44+R44</f>
        <v>0</v>
      </c>
      <c r="T44" s="523" t="str">
        <f t="shared" ref="T44:T51" si="5">IF(P44&lt;&gt;0,S44/P44*7,"-")</f>
        <v>-</v>
      </c>
    </row>
    <row r="45" spans="2:20">
      <c r="B45" s="447"/>
      <c r="C45" s="448"/>
      <c r="D45" s="454"/>
      <c r="E45" s="454"/>
      <c r="F45" s="450">
        <v>28</v>
      </c>
      <c r="G45" s="450" t="s">
        <v>354</v>
      </c>
      <c r="H45" s="455" t="s">
        <v>401</v>
      </c>
      <c r="I45" s="501"/>
      <c r="J45" s="502"/>
      <c r="K45" s="502"/>
      <c r="L45" s="501"/>
      <c r="M45" s="501"/>
      <c r="N45" s="503"/>
      <c r="O45" s="503"/>
      <c r="P45" s="503"/>
      <c r="Q45" s="521">
        <f t="shared" si="3"/>
        <v>0</v>
      </c>
      <c r="R45" s="502"/>
      <c r="S45" s="522">
        <f t="shared" si="4"/>
        <v>0</v>
      </c>
      <c r="T45" s="523" t="str">
        <f t="shared" si="5"/>
        <v>-</v>
      </c>
    </row>
    <row r="46" spans="2:20">
      <c r="B46" s="447"/>
      <c r="C46" s="448"/>
      <c r="D46" s="454"/>
      <c r="E46" s="454"/>
      <c r="F46" s="450">
        <v>29</v>
      </c>
      <c r="G46" s="450" t="s">
        <v>356</v>
      </c>
      <c r="H46" s="455" t="s">
        <v>402</v>
      </c>
      <c r="I46" s="501"/>
      <c r="J46" s="502"/>
      <c r="K46" s="502"/>
      <c r="L46" s="501"/>
      <c r="M46" s="501"/>
      <c r="N46" s="503"/>
      <c r="O46" s="503"/>
      <c r="P46" s="503"/>
      <c r="Q46" s="521">
        <f t="shared" si="3"/>
        <v>0</v>
      </c>
      <c r="R46" s="502"/>
      <c r="S46" s="522">
        <f t="shared" si="4"/>
        <v>0</v>
      </c>
      <c r="T46" s="523" t="str">
        <f t="shared" si="5"/>
        <v>-</v>
      </c>
    </row>
    <row r="47" spans="2:20">
      <c r="B47" s="447"/>
      <c r="C47" s="448"/>
      <c r="D47" s="454"/>
      <c r="E47" s="454"/>
      <c r="F47" s="450">
        <v>31</v>
      </c>
      <c r="G47" s="450" t="s">
        <v>358</v>
      </c>
      <c r="H47" s="455" t="s">
        <v>403</v>
      </c>
      <c r="I47" s="501"/>
      <c r="J47" s="502"/>
      <c r="K47" s="502"/>
      <c r="L47" s="501"/>
      <c r="M47" s="501"/>
      <c r="N47" s="503"/>
      <c r="O47" s="503"/>
      <c r="P47" s="503"/>
      <c r="Q47" s="521">
        <f t="shared" si="3"/>
        <v>0</v>
      </c>
      <c r="R47" s="502"/>
      <c r="S47" s="522">
        <f t="shared" si="4"/>
        <v>0</v>
      </c>
      <c r="T47" s="523" t="str">
        <f t="shared" si="5"/>
        <v>-</v>
      </c>
    </row>
    <row r="48" spans="2:20">
      <c r="B48" s="447"/>
      <c r="C48" s="448"/>
      <c r="D48" s="454"/>
      <c r="E48" s="454"/>
      <c r="F48" s="458">
        <v>32</v>
      </c>
      <c r="G48" s="458" t="s">
        <v>360</v>
      </c>
      <c r="H48" s="459" t="s">
        <v>404</v>
      </c>
      <c r="I48" s="504"/>
      <c r="J48" s="505"/>
      <c r="K48" s="505"/>
      <c r="L48" s="504"/>
      <c r="M48" s="504"/>
      <c r="N48" s="506"/>
      <c r="O48" s="506"/>
      <c r="P48" s="506"/>
      <c r="Q48" s="524">
        <f t="shared" si="3"/>
        <v>0</v>
      </c>
      <c r="R48" s="505"/>
      <c r="S48" s="525">
        <f t="shared" si="4"/>
        <v>0</v>
      </c>
      <c r="T48" s="526" t="str">
        <f t="shared" si="5"/>
        <v>-</v>
      </c>
    </row>
    <row r="49" spans="2:20">
      <c r="B49" s="447"/>
      <c r="C49" s="448"/>
      <c r="D49" s="454"/>
      <c r="E49" s="454"/>
      <c r="F49" s="458">
        <v>34</v>
      </c>
      <c r="G49" s="458" t="s">
        <v>362</v>
      </c>
      <c r="H49" s="459" t="s">
        <v>405</v>
      </c>
      <c r="I49" s="504"/>
      <c r="J49" s="505"/>
      <c r="K49" s="505"/>
      <c r="L49" s="504"/>
      <c r="M49" s="504"/>
      <c r="N49" s="506"/>
      <c r="O49" s="506"/>
      <c r="P49" s="506"/>
      <c r="Q49" s="524">
        <f t="shared" si="3"/>
        <v>0</v>
      </c>
      <c r="R49" s="505"/>
      <c r="S49" s="525">
        <f t="shared" si="4"/>
        <v>0</v>
      </c>
      <c r="T49" s="526" t="str">
        <f t="shared" si="5"/>
        <v>-</v>
      </c>
    </row>
    <row r="50" spans="2:20">
      <c r="B50" s="447"/>
      <c r="C50" s="460"/>
      <c r="D50" s="461" t="s">
        <v>318</v>
      </c>
      <c r="E50" s="461"/>
      <c r="F50" s="462">
        <v>23</v>
      </c>
      <c r="G50" s="462" t="s">
        <v>348</v>
      </c>
      <c r="H50" s="463" t="s">
        <v>406</v>
      </c>
      <c r="I50" s="508"/>
      <c r="J50" s="509"/>
      <c r="K50" s="509"/>
      <c r="L50" s="508"/>
      <c r="M50" s="508"/>
      <c r="N50" s="510"/>
      <c r="O50" s="510"/>
      <c r="P50" s="510"/>
      <c r="Q50" s="536">
        <f t="shared" si="3"/>
        <v>0</v>
      </c>
      <c r="R50" s="509"/>
      <c r="S50" s="537">
        <f t="shared" si="4"/>
        <v>0</v>
      </c>
      <c r="T50" s="538" t="str">
        <f t="shared" si="5"/>
        <v>-</v>
      </c>
    </row>
    <row r="51" spans="2:20">
      <c r="B51" s="447"/>
      <c r="C51" s="448"/>
      <c r="D51" s="454"/>
      <c r="E51" s="454"/>
      <c r="F51" s="450">
        <v>24</v>
      </c>
      <c r="G51" s="450" t="s">
        <v>350</v>
      </c>
      <c r="H51" s="455" t="s">
        <v>407</v>
      </c>
      <c r="I51" s="501"/>
      <c r="J51" s="502"/>
      <c r="K51" s="502"/>
      <c r="L51" s="501"/>
      <c r="M51" s="501"/>
      <c r="N51" s="503"/>
      <c r="O51" s="503"/>
      <c r="P51" s="503"/>
      <c r="Q51" s="521">
        <f t="shared" si="3"/>
        <v>0</v>
      </c>
      <c r="R51" s="502"/>
      <c r="S51" s="522">
        <f t="shared" si="4"/>
        <v>0</v>
      </c>
      <c r="T51" s="523" t="str">
        <f t="shared" si="5"/>
        <v>-</v>
      </c>
    </row>
    <row r="52" spans="2:20">
      <c r="B52" s="447"/>
      <c r="C52" s="448"/>
      <c r="D52" s="454"/>
      <c r="E52" s="454"/>
      <c r="F52" s="450">
        <v>26</v>
      </c>
      <c r="G52" s="450" t="s">
        <v>352</v>
      </c>
      <c r="H52" s="455" t="s">
        <v>408</v>
      </c>
      <c r="I52" s="501"/>
      <c r="J52" s="502"/>
      <c r="K52" s="502"/>
      <c r="L52" s="501"/>
      <c r="M52" s="501"/>
      <c r="N52" s="503"/>
      <c r="O52" s="503"/>
      <c r="P52" s="503"/>
      <c r="Q52" s="521">
        <f t="shared" si="3"/>
        <v>0</v>
      </c>
      <c r="R52" s="502"/>
      <c r="S52" s="522">
        <f t="shared" ref="S52:S57" si="6">Q52+R52</f>
        <v>0</v>
      </c>
      <c r="T52" s="523" t="str">
        <f t="shared" ref="T52:T57" si="7">IF(P52&lt;&gt;0,S52/P52*7,"-")</f>
        <v>-</v>
      </c>
    </row>
    <row r="53" spans="2:20">
      <c r="B53" s="447"/>
      <c r="C53" s="448"/>
      <c r="D53" s="454"/>
      <c r="E53" s="454"/>
      <c r="F53" s="450">
        <v>28</v>
      </c>
      <c r="G53" s="450" t="s">
        <v>354</v>
      </c>
      <c r="H53" s="455" t="s">
        <v>409</v>
      </c>
      <c r="I53" s="501"/>
      <c r="J53" s="502"/>
      <c r="K53" s="502"/>
      <c r="L53" s="501"/>
      <c r="M53" s="501"/>
      <c r="N53" s="503"/>
      <c r="O53" s="503"/>
      <c r="P53" s="503"/>
      <c r="Q53" s="521">
        <f t="shared" si="3"/>
        <v>0</v>
      </c>
      <c r="R53" s="502"/>
      <c r="S53" s="522">
        <f t="shared" si="6"/>
        <v>0</v>
      </c>
      <c r="T53" s="523" t="str">
        <f t="shared" si="7"/>
        <v>-</v>
      </c>
    </row>
    <row r="54" spans="2:20">
      <c r="B54" s="447"/>
      <c r="C54" s="448"/>
      <c r="D54" s="454"/>
      <c r="E54" s="454"/>
      <c r="F54" s="450">
        <v>29</v>
      </c>
      <c r="G54" s="450" t="s">
        <v>356</v>
      </c>
      <c r="H54" s="455" t="s">
        <v>410</v>
      </c>
      <c r="I54" s="501"/>
      <c r="J54" s="502"/>
      <c r="K54" s="502"/>
      <c r="L54" s="501"/>
      <c r="M54" s="501"/>
      <c r="N54" s="503"/>
      <c r="O54" s="503"/>
      <c r="P54" s="503"/>
      <c r="Q54" s="521">
        <f t="shared" si="3"/>
        <v>0</v>
      </c>
      <c r="R54" s="502"/>
      <c r="S54" s="522">
        <f t="shared" si="6"/>
        <v>0</v>
      </c>
      <c r="T54" s="523" t="str">
        <f t="shared" si="7"/>
        <v>-</v>
      </c>
    </row>
    <row r="55" spans="2:20">
      <c r="B55" s="447"/>
      <c r="C55" s="448"/>
      <c r="D55" s="454"/>
      <c r="E55" s="454"/>
      <c r="F55" s="450">
        <v>31</v>
      </c>
      <c r="G55" s="450" t="s">
        <v>358</v>
      </c>
      <c r="H55" s="455" t="s">
        <v>411</v>
      </c>
      <c r="I55" s="501"/>
      <c r="J55" s="502"/>
      <c r="K55" s="502"/>
      <c r="L55" s="501"/>
      <c r="M55" s="501"/>
      <c r="N55" s="503"/>
      <c r="O55" s="503"/>
      <c r="P55" s="503"/>
      <c r="Q55" s="521">
        <f t="shared" si="3"/>
        <v>0</v>
      </c>
      <c r="R55" s="502"/>
      <c r="S55" s="522">
        <f t="shared" si="6"/>
        <v>0</v>
      </c>
      <c r="T55" s="523" t="str">
        <f t="shared" si="7"/>
        <v>-</v>
      </c>
    </row>
    <row r="56" spans="2:20">
      <c r="B56" s="447"/>
      <c r="C56" s="448"/>
      <c r="D56" s="454"/>
      <c r="E56" s="454"/>
      <c r="F56" s="458">
        <v>32</v>
      </c>
      <c r="G56" s="458" t="s">
        <v>360</v>
      </c>
      <c r="H56" s="459" t="s">
        <v>412</v>
      </c>
      <c r="I56" s="504"/>
      <c r="J56" s="505"/>
      <c r="K56" s="505"/>
      <c r="L56" s="504"/>
      <c r="M56" s="504"/>
      <c r="N56" s="506"/>
      <c r="O56" s="506"/>
      <c r="P56" s="506"/>
      <c r="Q56" s="524">
        <f t="shared" si="3"/>
        <v>0</v>
      </c>
      <c r="R56" s="505"/>
      <c r="S56" s="525">
        <f t="shared" si="6"/>
        <v>0</v>
      </c>
      <c r="T56" s="526" t="str">
        <f t="shared" si="7"/>
        <v>-</v>
      </c>
    </row>
    <row r="57" spans="2:20">
      <c r="B57" s="447"/>
      <c r="C57" s="448"/>
      <c r="D57" s="454"/>
      <c r="E57" s="454"/>
      <c r="F57" s="458">
        <v>34</v>
      </c>
      <c r="G57" s="458" t="s">
        <v>362</v>
      </c>
      <c r="H57" s="459" t="s">
        <v>413</v>
      </c>
      <c r="I57" s="504"/>
      <c r="J57" s="505"/>
      <c r="K57" s="505"/>
      <c r="L57" s="504"/>
      <c r="M57" s="504"/>
      <c r="N57" s="506"/>
      <c r="O57" s="506"/>
      <c r="P57" s="506"/>
      <c r="Q57" s="524">
        <f t="shared" si="3"/>
        <v>0</v>
      </c>
      <c r="R57" s="505"/>
      <c r="S57" s="525">
        <f t="shared" si="6"/>
        <v>0</v>
      </c>
      <c r="T57" s="526" t="str">
        <f t="shared" si="7"/>
        <v>-</v>
      </c>
    </row>
    <row r="58" spans="2:20">
      <c r="B58" s="447"/>
      <c r="C58" s="460"/>
      <c r="D58" s="461" t="s">
        <v>414</v>
      </c>
      <c r="E58" s="461"/>
      <c r="F58" s="462">
        <v>23</v>
      </c>
      <c r="G58" s="462" t="s">
        <v>348</v>
      </c>
      <c r="H58" s="463" t="s">
        <v>415</v>
      </c>
      <c r="I58" s="508"/>
      <c r="J58" s="509"/>
      <c r="K58" s="509"/>
      <c r="L58" s="508"/>
      <c r="M58" s="508"/>
      <c r="N58" s="510"/>
      <c r="O58" s="510"/>
      <c r="P58" s="510"/>
      <c r="Q58" s="536">
        <f t="shared" si="3"/>
        <v>0</v>
      </c>
      <c r="R58" s="509"/>
      <c r="S58" s="537">
        <f t="shared" ref="S58:S67" si="8">Q58+R58</f>
        <v>0</v>
      </c>
      <c r="T58" s="538" t="str">
        <f t="shared" ref="T58:T67" si="9">IF(P58&lt;&gt;0,S58/P58*7,"-")</f>
        <v>-</v>
      </c>
    </row>
    <row r="59" spans="2:20">
      <c r="B59" s="447"/>
      <c r="C59" s="448"/>
      <c r="D59" s="454"/>
      <c r="E59" s="454"/>
      <c r="F59" s="450">
        <v>24</v>
      </c>
      <c r="G59" s="450" t="s">
        <v>350</v>
      </c>
      <c r="H59" s="455" t="s">
        <v>416</v>
      </c>
      <c r="I59" s="501"/>
      <c r="J59" s="502"/>
      <c r="K59" s="502"/>
      <c r="L59" s="501"/>
      <c r="M59" s="501"/>
      <c r="N59" s="503"/>
      <c r="O59" s="503"/>
      <c r="P59" s="503"/>
      <c r="Q59" s="521">
        <f t="shared" si="3"/>
        <v>0</v>
      </c>
      <c r="R59" s="502"/>
      <c r="S59" s="522">
        <f t="shared" si="8"/>
        <v>0</v>
      </c>
      <c r="T59" s="523" t="str">
        <f t="shared" si="9"/>
        <v>-</v>
      </c>
    </row>
    <row r="60" spans="2:20">
      <c r="B60" s="447"/>
      <c r="C60" s="448"/>
      <c r="D60" s="454"/>
      <c r="E60" s="454"/>
      <c r="F60" s="450">
        <v>26</v>
      </c>
      <c r="G60" s="450" t="s">
        <v>352</v>
      </c>
      <c r="H60" s="455" t="s">
        <v>417</v>
      </c>
      <c r="I60" s="501"/>
      <c r="J60" s="502"/>
      <c r="K60" s="502"/>
      <c r="L60" s="501"/>
      <c r="M60" s="501"/>
      <c r="N60" s="503"/>
      <c r="O60" s="503"/>
      <c r="P60" s="503"/>
      <c r="Q60" s="521">
        <f t="shared" si="3"/>
        <v>0</v>
      </c>
      <c r="R60" s="502"/>
      <c r="S60" s="522">
        <f t="shared" si="8"/>
        <v>0</v>
      </c>
      <c r="T60" s="523" t="str">
        <f t="shared" si="9"/>
        <v>-</v>
      </c>
    </row>
    <row r="61" spans="2:20">
      <c r="B61" s="447"/>
      <c r="C61" s="448"/>
      <c r="D61" s="454"/>
      <c r="E61" s="454"/>
      <c r="F61" s="450">
        <v>28</v>
      </c>
      <c r="G61" s="450" t="s">
        <v>354</v>
      </c>
      <c r="H61" s="455" t="s">
        <v>418</v>
      </c>
      <c r="I61" s="501"/>
      <c r="J61" s="502"/>
      <c r="K61" s="502"/>
      <c r="L61" s="501"/>
      <c r="M61" s="501"/>
      <c r="N61" s="503"/>
      <c r="O61" s="503"/>
      <c r="P61" s="503"/>
      <c r="Q61" s="521">
        <f t="shared" si="3"/>
        <v>0</v>
      </c>
      <c r="R61" s="502"/>
      <c r="S61" s="522">
        <f t="shared" si="8"/>
        <v>0</v>
      </c>
      <c r="T61" s="523" t="str">
        <f t="shared" si="9"/>
        <v>-</v>
      </c>
    </row>
    <row r="62" spans="2:20">
      <c r="B62" s="447"/>
      <c r="C62" s="448"/>
      <c r="D62" s="454"/>
      <c r="E62" s="454"/>
      <c r="F62" s="450">
        <v>29</v>
      </c>
      <c r="G62" s="450" t="s">
        <v>356</v>
      </c>
      <c r="H62" s="455" t="s">
        <v>419</v>
      </c>
      <c r="I62" s="501"/>
      <c r="J62" s="502"/>
      <c r="K62" s="502"/>
      <c r="L62" s="501"/>
      <c r="M62" s="501"/>
      <c r="N62" s="503"/>
      <c r="O62" s="503"/>
      <c r="P62" s="503"/>
      <c r="Q62" s="521">
        <f t="shared" si="3"/>
        <v>0</v>
      </c>
      <c r="R62" s="502"/>
      <c r="S62" s="522">
        <f t="shared" si="8"/>
        <v>0</v>
      </c>
      <c r="T62" s="523" t="str">
        <f t="shared" si="9"/>
        <v>-</v>
      </c>
    </row>
    <row r="63" spans="2:20">
      <c r="B63" s="447"/>
      <c r="C63" s="448"/>
      <c r="D63" s="454"/>
      <c r="E63" s="454"/>
      <c r="F63" s="450">
        <v>31</v>
      </c>
      <c r="G63" s="450" t="s">
        <v>358</v>
      </c>
      <c r="H63" s="455" t="s">
        <v>420</v>
      </c>
      <c r="I63" s="501"/>
      <c r="J63" s="502"/>
      <c r="K63" s="502"/>
      <c r="L63" s="501"/>
      <c r="M63" s="501"/>
      <c r="N63" s="503"/>
      <c r="O63" s="503"/>
      <c r="P63" s="503"/>
      <c r="Q63" s="521">
        <f t="shared" si="3"/>
        <v>0</v>
      </c>
      <c r="R63" s="502"/>
      <c r="S63" s="522">
        <f t="shared" si="8"/>
        <v>0</v>
      </c>
      <c r="T63" s="523" t="str">
        <f t="shared" si="9"/>
        <v>-</v>
      </c>
    </row>
    <row r="64" spans="2:20">
      <c r="B64" s="447"/>
      <c r="C64" s="448"/>
      <c r="D64" s="454"/>
      <c r="E64" s="454"/>
      <c r="F64" s="458">
        <v>32</v>
      </c>
      <c r="G64" s="458" t="s">
        <v>360</v>
      </c>
      <c r="H64" s="459" t="s">
        <v>421</v>
      </c>
      <c r="I64" s="504"/>
      <c r="J64" s="505"/>
      <c r="K64" s="505"/>
      <c r="L64" s="504"/>
      <c r="M64" s="504"/>
      <c r="N64" s="506"/>
      <c r="O64" s="506"/>
      <c r="P64" s="506"/>
      <c r="Q64" s="524">
        <f t="shared" si="3"/>
        <v>0</v>
      </c>
      <c r="R64" s="505"/>
      <c r="S64" s="525">
        <f t="shared" si="8"/>
        <v>0</v>
      </c>
      <c r="T64" s="526" t="str">
        <f t="shared" si="9"/>
        <v>-</v>
      </c>
    </row>
    <row r="65" spans="2:20">
      <c r="B65" s="447"/>
      <c r="C65" s="448"/>
      <c r="D65" s="454"/>
      <c r="E65" s="454"/>
      <c r="F65" s="458">
        <v>34</v>
      </c>
      <c r="G65" s="458" t="s">
        <v>362</v>
      </c>
      <c r="H65" s="459" t="s">
        <v>422</v>
      </c>
      <c r="I65" s="504"/>
      <c r="J65" s="505"/>
      <c r="K65" s="505"/>
      <c r="L65" s="504"/>
      <c r="M65" s="504"/>
      <c r="N65" s="506"/>
      <c r="O65" s="506"/>
      <c r="P65" s="506"/>
      <c r="Q65" s="524">
        <f t="shared" si="3"/>
        <v>0</v>
      </c>
      <c r="R65" s="505"/>
      <c r="S65" s="525">
        <f t="shared" si="8"/>
        <v>0</v>
      </c>
      <c r="T65" s="526" t="str">
        <f t="shared" si="9"/>
        <v>-</v>
      </c>
    </row>
    <row r="66" spans="2:20">
      <c r="B66" s="447"/>
      <c r="C66" s="460"/>
      <c r="D66" s="461" t="s">
        <v>315</v>
      </c>
      <c r="E66" s="461"/>
      <c r="F66" s="462">
        <v>23</v>
      </c>
      <c r="G66" s="462" t="s">
        <v>348</v>
      </c>
      <c r="H66" s="463" t="s">
        <v>423</v>
      </c>
      <c r="I66" s="508"/>
      <c r="J66" s="509"/>
      <c r="K66" s="509"/>
      <c r="L66" s="508"/>
      <c r="M66" s="508"/>
      <c r="N66" s="510"/>
      <c r="O66" s="510"/>
      <c r="P66" s="510"/>
      <c r="Q66" s="536">
        <f t="shared" si="3"/>
        <v>0</v>
      </c>
      <c r="R66" s="509"/>
      <c r="S66" s="537">
        <f t="shared" si="8"/>
        <v>0</v>
      </c>
      <c r="T66" s="538" t="str">
        <f t="shared" si="9"/>
        <v>-</v>
      </c>
    </row>
    <row r="67" spans="2:20">
      <c r="B67" s="447"/>
      <c r="C67" s="448"/>
      <c r="D67" s="454"/>
      <c r="E67" s="454"/>
      <c r="F67" s="450">
        <v>24</v>
      </c>
      <c r="G67" s="450" t="s">
        <v>350</v>
      </c>
      <c r="H67" s="455" t="s">
        <v>424</v>
      </c>
      <c r="I67" s="501"/>
      <c r="J67" s="502"/>
      <c r="K67" s="502"/>
      <c r="L67" s="501"/>
      <c r="M67" s="501"/>
      <c r="N67" s="503"/>
      <c r="O67" s="503"/>
      <c r="P67" s="503"/>
      <c r="Q67" s="521">
        <f t="shared" ref="Q67:Q80" si="10">IF($A$1="补货",I67+J67+K67,I67)</f>
        <v>0</v>
      </c>
      <c r="R67" s="502"/>
      <c r="S67" s="522">
        <f t="shared" si="8"/>
        <v>0</v>
      </c>
      <c r="T67" s="523" t="str">
        <f t="shared" si="9"/>
        <v>-</v>
      </c>
    </row>
    <row r="68" spans="2:20">
      <c r="B68" s="447"/>
      <c r="C68" s="448"/>
      <c r="D68" s="454"/>
      <c r="E68" s="454"/>
      <c r="F68" s="450">
        <v>26</v>
      </c>
      <c r="G68" s="450" t="s">
        <v>352</v>
      </c>
      <c r="H68" s="455" t="s">
        <v>425</v>
      </c>
      <c r="I68" s="501"/>
      <c r="J68" s="502"/>
      <c r="K68" s="502"/>
      <c r="L68" s="501"/>
      <c r="M68" s="501"/>
      <c r="N68" s="503"/>
      <c r="O68" s="503"/>
      <c r="P68" s="503"/>
      <c r="Q68" s="521">
        <f t="shared" si="10"/>
        <v>0</v>
      </c>
      <c r="R68" s="502"/>
      <c r="S68" s="522">
        <f t="shared" ref="S68:S80" si="11">Q68+R68</f>
        <v>0</v>
      </c>
      <c r="T68" s="523" t="str">
        <f t="shared" ref="T68:T80" si="12">IF(P68&lt;&gt;0,S68/P68*7,"-")</f>
        <v>-</v>
      </c>
    </row>
    <row r="69" spans="2:20">
      <c r="B69" s="447"/>
      <c r="C69" s="448"/>
      <c r="D69" s="454"/>
      <c r="E69" s="454"/>
      <c r="F69" s="450">
        <v>28</v>
      </c>
      <c r="G69" s="450" t="s">
        <v>354</v>
      </c>
      <c r="H69" s="455" t="s">
        <v>426</v>
      </c>
      <c r="I69" s="501"/>
      <c r="J69" s="502"/>
      <c r="K69" s="502"/>
      <c r="L69" s="501"/>
      <c r="M69" s="501"/>
      <c r="N69" s="503"/>
      <c r="O69" s="503"/>
      <c r="P69" s="503"/>
      <c r="Q69" s="521">
        <f t="shared" si="10"/>
        <v>0</v>
      </c>
      <c r="R69" s="502"/>
      <c r="S69" s="522">
        <f t="shared" si="11"/>
        <v>0</v>
      </c>
      <c r="T69" s="523" t="str">
        <f t="shared" si="12"/>
        <v>-</v>
      </c>
    </row>
    <row r="70" spans="2:20">
      <c r="B70" s="447"/>
      <c r="C70" s="448"/>
      <c r="D70" s="454"/>
      <c r="E70" s="454"/>
      <c r="F70" s="450">
        <v>29</v>
      </c>
      <c r="G70" s="450" t="s">
        <v>356</v>
      </c>
      <c r="H70" s="455" t="s">
        <v>427</v>
      </c>
      <c r="I70" s="501"/>
      <c r="J70" s="502"/>
      <c r="K70" s="502"/>
      <c r="L70" s="501"/>
      <c r="M70" s="501"/>
      <c r="N70" s="503"/>
      <c r="O70" s="503"/>
      <c r="P70" s="503"/>
      <c r="Q70" s="521">
        <f t="shared" si="10"/>
        <v>0</v>
      </c>
      <c r="R70" s="502"/>
      <c r="S70" s="522">
        <f t="shared" si="11"/>
        <v>0</v>
      </c>
      <c r="T70" s="523" t="str">
        <f t="shared" si="12"/>
        <v>-</v>
      </c>
    </row>
    <row r="71" spans="2:20">
      <c r="B71" s="447"/>
      <c r="C71" s="448"/>
      <c r="D71" s="454"/>
      <c r="E71" s="454"/>
      <c r="F71" s="450">
        <v>31</v>
      </c>
      <c r="G71" s="450" t="s">
        <v>358</v>
      </c>
      <c r="H71" s="455" t="s">
        <v>428</v>
      </c>
      <c r="I71" s="501"/>
      <c r="J71" s="502"/>
      <c r="K71" s="502"/>
      <c r="L71" s="501"/>
      <c r="M71" s="501"/>
      <c r="N71" s="503"/>
      <c r="O71" s="503"/>
      <c r="P71" s="503"/>
      <c r="Q71" s="521">
        <f t="shared" si="10"/>
        <v>0</v>
      </c>
      <c r="R71" s="502"/>
      <c r="S71" s="522">
        <f t="shared" si="11"/>
        <v>0</v>
      </c>
      <c r="T71" s="523" t="str">
        <f t="shared" si="12"/>
        <v>-</v>
      </c>
    </row>
    <row r="72" spans="2:20">
      <c r="B72" s="447"/>
      <c r="C72" s="448"/>
      <c r="D72" s="454"/>
      <c r="E72" s="454"/>
      <c r="F72" s="450">
        <v>32</v>
      </c>
      <c r="G72" s="450" t="s">
        <v>360</v>
      </c>
      <c r="H72" s="455" t="s">
        <v>429</v>
      </c>
      <c r="I72" s="501"/>
      <c r="J72" s="502"/>
      <c r="K72" s="502"/>
      <c r="L72" s="501"/>
      <c r="M72" s="501"/>
      <c r="N72" s="503"/>
      <c r="O72" s="503"/>
      <c r="P72" s="503"/>
      <c r="Q72" s="521">
        <f t="shared" si="10"/>
        <v>0</v>
      </c>
      <c r="R72" s="502"/>
      <c r="S72" s="522">
        <f t="shared" si="11"/>
        <v>0</v>
      </c>
      <c r="T72" s="523" t="str">
        <f t="shared" si="12"/>
        <v>-</v>
      </c>
    </row>
    <row r="73" ht="26.25" spans="2:20">
      <c r="B73" s="464"/>
      <c r="C73" s="465"/>
      <c r="D73" s="466"/>
      <c r="E73" s="466"/>
      <c r="F73" s="469">
        <v>34</v>
      </c>
      <c r="G73" s="469" t="s">
        <v>362</v>
      </c>
      <c r="H73" s="468" t="s">
        <v>430</v>
      </c>
      <c r="I73" s="512"/>
      <c r="J73" s="513"/>
      <c r="K73" s="513"/>
      <c r="L73" s="512"/>
      <c r="M73" s="512"/>
      <c r="N73" s="514"/>
      <c r="O73" s="514"/>
      <c r="P73" s="514"/>
      <c r="Q73" s="533">
        <f t="shared" si="10"/>
        <v>0</v>
      </c>
      <c r="R73" s="513"/>
      <c r="S73" s="534">
        <f t="shared" si="11"/>
        <v>0</v>
      </c>
      <c r="T73" s="535" t="str">
        <f t="shared" si="12"/>
        <v>-</v>
      </c>
    </row>
    <row r="74" spans="2:20">
      <c r="B74" s="442" t="s">
        <v>431</v>
      </c>
      <c r="C74" s="443"/>
      <c r="D74" s="452" t="s">
        <v>333</v>
      </c>
      <c r="E74" s="452"/>
      <c r="F74" s="486">
        <v>24</v>
      </c>
      <c r="G74" s="445" t="s">
        <v>432</v>
      </c>
      <c r="H74" s="446" t="s">
        <v>433</v>
      </c>
      <c r="I74" s="498"/>
      <c r="J74" s="499"/>
      <c r="K74" s="499"/>
      <c r="L74" s="498"/>
      <c r="M74" s="498"/>
      <c r="N74" s="500"/>
      <c r="O74" s="500"/>
      <c r="P74" s="500"/>
      <c r="Q74" s="519">
        <f t="shared" si="10"/>
        <v>0</v>
      </c>
      <c r="R74" s="499"/>
      <c r="S74" s="519">
        <f t="shared" si="11"/>
        <v>0</v>
      </c>
      <c r="T74" s="520" t="str">
        <f t="shared" si="12"/>
        <v>-</v>
      </c>
    </row>
    <row r="75" spans="2:20">
      <c r="B75" s="447"/>
      <c r="C75" s="448"/>
      <c r="D75" s="454"/>
      <c r="E75" s="454"/>
      <c r="F75" s="450">
        <v>26</v>
      </c>
      <c r="G75" s="450" t="s">
        <v>352</v>
      </c>
      <c r="H75" s="451" t="s">
        <v>434</v>
      </c>
      <c r="I75" s="501"/>
      <c r="J75" s="502"/>
      <c r="K75" s="502"/>
      <c r="L75" s="501"/>
      <c r="M75" s="501"/>
      <c r="N75" s="503"/>
      <c r="O75" s="503"/>
      <c r="P75" s="503"/>
      <c r="Q75" s="521">
        <f t="shared" si="10"/>
        <v>0</v>
      </c>
      <c r="R75" s="502"/>
      <c r="S75" s="522">
        <f t="shared" si="11"/>
        <v>0</v>
      </c>
      <c r="T75" s="523" t="str">
        <f t="shared" si="12"/>
        <v>-</v>
      </c>
    </row>
    <row r="76" spans="2:20">
      <c r="B76" s="447"/>
      <c r="C76" s="448"/>
      <c r="D76" s="454"/>
      <c r="E76" s="454"/>
      <c r="F76" s="450">
        <v>28</v>
      </c>
      <c r="G76" s="450" t="s">
        <v>435</v>
      </c>
      <c r="H76" s="451" t="s">
        <v>436</v>
      </c>
      <c r="I76" s="501"/>
      <c r="J76" s="502"/>
      <c r="K76" s="502"/>
      <c r="L76" s="501"/>
      <c r="M76" s="501"/>
      <c r="N76" s="503"/>
      <c r="O76" s="503"/>
      <c r="P76" s="503"/>
      <c r="Q76" s="521">
        <f t="shared" si="10"/>
        <v>0</v>
      </c>
      <c r="R76" s="502"/>
      <c r="S76" s="522">
        <f t="shared" si="11"/>
        <v>0</v>
      </c>
      <c r="T76" s="523" t="str">
        <f t="shared" si="12"/>
        <v>-</v>
      </c>
    </row>
    <row r="77" spans="2:20">
      <c r="B77" s="447"/>
      <c r="C77" s="448"/>
      <c r="D77" s="454"/>
      <c r="E77" s="454"/>
      <c r="F77" s="450">
        <v>30</v>
      </c>
      <c r="G77" s="450" t="s">
        <v>437</v>
      </c>
      <c r="H77" s="451" t="s">
        <v>438</v>
      </c>
      <c r="I77" s="501"/>
      <c r="J77" s="502"/>
      <c r="K77" s="502"/>
      <c r="L77" s="501"/>
      <c r="M77" s="501"/>
      <c r="N77" s="503"/>
      <c r="O77" s="503"/>
      <c r="P77" s="503"/>
      <c r="Q77" s="521">
        <f t="shared" si="10"/>
        <v>0</v>
      </c>
      <c r="R77" s="502"/>
      <c r="S77" s="522">
        <f t="shared" si="11"/>
        <v>0</v>
      </c>
      <c r="T77" s="523" t="str">
        <f t="shared" si="12"/>
        <v>-</v>
      </c>
    </row>
    <row r="78" spans="2:20">
      <c r="B78" s="447"/>
      <c r="C78" s="448"/>
      <c r="D78" s="454"/>
      <c r="E78" s="454"/>
      <c r="F78" s="450">
        <v>32</v>
      </c>
      <c r="G78" s="450" t="s">
        <v>360</v>
      </c>
      <c r="H78" s="451" t="s">
        <v>439</v>
      </c>
      <c r="I78" s="501"/>
      <c r="J78" s="502"/>
      <c r="K78" s="502"/>
      <c r="L78" s="501"/>
      <c r="M78" s="501"/>
      <c r="N78" s="503"/>
      <c r="O78" s="503"/>
      <c r="P78" s="503"/>
      <c r="Q78" s="521">
        <f t="shared" si="10"/>
        <v>0</v>
      </c>
      <c r="R78" s="502"/>
      <c r="S78" s="522">
        <f t="shared" si="11"/>
        <v>0</v>
      </c>
      <c r="T78" s="523" t="str">
        <f t="shared" si="12"/>
        <v>-</v>
      </c>
    </row>
    <row r="79" spans="2:20">
      <c r="B79" s="447"/>
      <c r="C79" s="448"/>
      <c r="D79" s="454"/>
      <c r="E79" s="454"/>
      <c r="F79" s="450">
        <v>34</v>
      </c>
      <c r="G79" s="450" t="s">
        <v>362</v>
      </c>
      <c r="H79" s="451" t="s">
        <v>440</v>
      </c>
      <c r="I79" s="501"/>
      <c r="J79" s="502"/>
      <c r="K79" s="502"/>
      <c r="L79" s="501"/>
      <c r="M79" s="501"/>
      <c r="N79" s="503"/>
      <c r="O79" s="503"/>
      <c r="P79" s="503"/>
      <c r="Q79" s="521">
        <f t="shared" si="10"/>
        <v>0</v>
      </c>
      <c r="R79" s="502"/>
      <c r="S79" s="522">
        <f t="shared" si="11"/>
        <v>0</v>
      </c>
      <c r="T79" s="523" t="str">
        <f t="shared" si="12"/>
        <v>-</v>
      </c>
    </row>
    <row r="80" ht="26.25" spans="2:20">
      <c r="B80" s="464"/>
      <c r="C80" s="465"/>
      <c r="D80" s="466"/>
      <c r="E80" s="466"/>
      <c r="F80" s="469">
        <v>36</v>
      </c>
      <c r="G80" s="469" t="s">
        <v>441</v>
      </c>
      <c r="H80" s="487" t="s">
        <v>442</v>
      </c>
      <c r="I80" s="512"/>
      <c r="J80" s="513"/>
      <c r="K80" s="513"/>
      <c r="L80" s="512"/>
      <c r="M80" s="512"/>
      <c r="N80" s="514"/>
      <c r="O80" s="514"/>
      <c r="P80" s="514"/>
      <c r="Q80" s="533">
        <f t="shared" si="10"/>
        <v>0</v>
      </c>
      <c r="R80" s="513"/>
      <c r="S80" s="534">
        <f t="shared" si="11"/>
        <v>0</v>
      </c>
      <c r="T80" s="535" t="str">
        <f t="shared" si="12"/>
        <v>-</v>
      </c>
    </row>
    <row r="83" spans="10:10">
      <c r="J83" s="539"/>
    </row>
    <row r="84" spans="10:10">
      <c r="J84" s="539"/>
    </row>
    <row r="85" spans="10:10">
      <c r="J85" s="539"/>
    </row>
    <row r="86" spans="10:10">
      <c r="J86" s="539"/>
    </row>
    <row r="87" spans="10:10">
      <c r="J87" s="539"/>
    </row>
    <row r="88" spans="10:10">
      <c r="J88" s="539"/>
    </row>
    <row r="89" spans="10:10">
      <c r="J89" s="539"/>
    </row>
  </sheetData>
  <conditionalFormatting sqref="Q3">
    <cfRule type="expression" dxfId="4" priority="239">
      <formula>AND(Q3&lt;&gt;"",Q3/P3&lt;4)</formula>
    </cfRule>
    <cfRule type="expression" dxfId="5" priority="240">
      <formula>AND(Q3&lt;&gt;"",Q3=0)</formula>
    </cfRule>
  </conditionalFormatting>
  <conditionalFormatting sqref="S3">
    <cfRule type="expression" dxfId="4" priority="237">
      <formula>AND(S3&lt;&gt;"",S3/P3&lt;4)</formula>
    </cfRule>
    <cfRule type="expression" dxfId="5" priority="238">
      <formula>AND(S3&lt;&gt;"",S3=0)</formula>
    </cfRule>
  </conditionalFormatting>
  <conditionalFormatting sqref="Q4">
    <cfRule type="expression" dxfId="4" priority="225">
      <formula>AND(Q4&lt;&gt;"",Q4/P4&lt;4)</formula>
    </cfRule>
    <cfRule type="expression" dxfId="5" priority="226">
      <formula>AND(Q4&lt;&gt;"",Q4=0)</formula>
    </cfRule>
  </conditionalFormatting>
  <conditionalFormatting sqref="R4">
    <cfRule type="expression" dxfId="6" priority="251">
      <formula>AND($A$1&lt;&gt;"补货",#REF!&gt;#REF!)</formula>
    </cfRule>
  </conditionalFormatting>
  <conditionalFormatting sqref="S4">
    <cfRule type="expression" dxfId="4" priority="223">
      <formula>AND(S4&lt;&gt;"",S4/P4&lt;4)</formula>
    </cfRule>
    <cfRule type="expression" dxfId="5" priority="224">
      <formula>AND(S4&lt;&gt;"",S4=0)</formula>
    </cfRule>
  </conditionalFormatting>
  <conditionalFormatting sqref="Q5">
    <cfRule type="expression" dxfId="4" priority="203">
      <formula>AND(Q5&lt;&gt;"",Q5/P5&lt;4)</formula>
    </cfRule>
    <cfRule type="expression" dxfId="5" priority="204">
      <formula>AND(Q5&lt;&gt;"",Q5=0)</formula>
    </cfRule>
  </conditionalFormatting>
  <conditionalFormatting sqref="S5">
    <cfRule type="expression" dxfId="4" priority="201">
      <formula>AND(S5&lt;&gt;"",S5/P5&lt;4)</formula>
    </cfRule>
    <cfRule type="expression" dxfId="5" priority="202">
      <formula>AND(S5&lt;&gt;"",S5=0)</formula>
    </cfRule>
  </conditionalFormatting>
  <conditionalFormatting sqref="Q28">
    <cfRule type="expression" dxfId="4" priority="107">
      <formula>AND(Q28&lt;&gt;"",Q28/P28&lt;4)</formula>
    </cfRule>
    <cfRule type="expression" dxfId="5" priority="108">
      <formula>AND(Q28&lt;&gt;"",Q28=0)</formula>
    </cfRule>
  </conditionalFormatting>
  <conditionalFormatting sqref="S28">
    <cfRule type="expression" dxfId="4" priority="105">
      <formula>AND(S28&lt;&gt;"",S28/P28&lt;4)</formula>
    </cfRule>
    <cfRule type="expression" dxfId="5" priority="106">
      <formula>AND(S28&lt;&gt;"",S28=0)</formula>
    </cfRule>
  </conditionalFormatting>
  <conditionalFormatting sqref="Q42">
    <cfRule type="expression" dxfId="4" priority="167">
      <formula>AND(Q42&lt;&gt;"",Q42/P42&lt;4)</formula>
    </cfRule>
    <cfRule type="expression" dxfId="5" priority="168">
      <formula>AND(Q42&lt;&gt;"",Q42=0)</formula>
    </cfRule>
  </conditionalFormatting>
  <conditionalFormatting sqref="S42">
    <cfRule type="expression" dxfId="4" priority="165">
      <formula>AND(S42&lt;&gt;"",S42/P42&lt;4)</formula>
    </cfRule>
    <cfRule type="expression" dxfId="5" priority="166">
      <formula>AND(S42&lt;&gt;"",S42=0)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Q49">
    <cfRule type="expression" dxfId="4" priority="83">
      <formula>AND(Q49&lt;&gt;"",Q49/P49&lt;4)</formula>
    </cfRule>
    <cfRule type="expression" dxfId="5" priority="84">
      <formula>AND(Q49&lt;&gt;"",Q49=0)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S49">
    <cfRule type="expression" dxfId="4" priority="81">
      <formula>AND(S49&lt;&gt;"",S49/P49&lt;4)</formula>
    </cfRule>
    <cfRule type="expression" dxfId="5" priority="82">
      <formula>AND(S49&lt;&gt;"",S49=0)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Q57">
    <cfRule type="expression" dxfId="4" priority="69">
      <formula>AND(Q57&lt;&gt;"",Q57/P57&lt;4)</formula>
    </cfRule>
    <cfRule type="expression" dxfId="5" priority="70">
      <formula>AND(Q57&lt;&gt;"",Q57=0)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S57">
    <cfRule type="expression" dxfId="4" priority="67">
      <formula>AND(S57&lt;&gt;"",S57/P57&lt;4)</formula>
    </cfRule>
    <cfRule type="expression" dxfId="5" priority="68">
      <formula>AND(S57&lt;&gt;"",S57=0)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Q65">
    <cfRule type="expression" dxfId="4" priority="55">
      <formula>AND(Q65&lt;&gt;"",Q65/P65&lt;4)</formula>
    </cfRule>
    <cfRule type="expression" dxfId="5" priority="56">
      <formula>AND(Q65&lt;&gt;"",Q65=0)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S65">
    <cfRule type="expression" dxfId="4" priority="53">
      <formula>AND(S65&lt;&gt;"",S65/P65&lt;4)</formula>
    </cfRule>
    <cfRule type="expression" dxfId="5" priority="54">
      <formula>AND(S65&lt;&gt;"",S65=0)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Q73">
    <cfRule type="expression" dxfId="4" priority="41">
      <formula>AND(Q73&lt;&gt;"",Q73/P73&lt;4)</formula>
    </cfRule>
    <cfRule type="expression" dxfId="5" priority="42">
      <formula>AND(Q73&lt;&gt;"",Q73=0)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S73">
    <cfRule type="expression" dxfId="4" priority="39">
      <formula>AND(S73&lt;&gt;"",S73/P73&lt;4)</formula>
    </cfRule>
    <cfRule type="expression" dxfId="5" priority="40">
      <formula>AND(S73&lt;&gt;"",S73=0)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Q74">
    <cfRule type="expression" dxfId="4" priority="28">
      <formula>AND(Q74&lt;&gt;"",Q74/P74&lt;4)</formula>
    </cfRule>
    <cfRule type="expression" dxfId="5" priority="29">
      <formula>AND(Q74&lt;&gt;"",Q74=0)</formula>
    </cfRule>
  </conditionalFormatting>
  <conditionalFormatting sqref="S74">
    <cfRule type="expression" dxfId="4" priority="26">
      <formula>AND(S74&lt;&gt;"",S74/P74&lt;4)</formula>
    </cfRule>
    <cfRule type="expression" dxfId="5" priority="27">
      <formula>AND(S74&lt;&gt;"",S74=0)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Q80">
    <cfRule type="expression" dxfId="4" priority="8">
      <formula>AND(Q80&lt;&gt;"",Q80/P80&lt;4)</formula>
    </cfRule>
    <cfRule type="expression" dxfId="5" priority="9">
      <formula>AND(Q80&lt;&gt;"",Q80=0)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S80">
    <cfRule type="expression" dxfId="4" priority="6">
      <formula>AND(S80&lt;&gt;"",S80/P80&lt;4)</formula>
    </cfRule>
    <cfRule type="expression" dxfId="5" priority="7">
      <formula>AND(S80&lt;&gt;"",S80=0)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6:Q20">
    <cfRule type="expression" dxfId="4" priority="189">
      <formula>AND(Q6&lt;&gt;"",Q6/P6&lt;4)</formula>
    </cfRule>
    <cfRule type="expression" dxfId="5" priority="190">
      <formula>AND(Q6&lt;&gt;"",Q6=0)</formula>
    </cfRule>
  </conditionalFormatting>
  <conditionalFormatting sqref="Q21:Q27">
    <cfRule type="expression" dxfId="4" priority="177">
      <formula>AND(Q21&lt;&gt;"",Q21/P21&lt;4)</formula>
    </cfRule>
    <cfRule type="expression" dxfId="5" priority="178">
      <formula>AND(Q21&lt;&gt;"",Q21=0)</formula>
    </cfRule>
  </conditionalFormatting>
  <conditionalFormatting sqref="Q29:Q34">
    <cfRule type="expression" dxfId="4" priority="98">
      <formula>AND(Q29&lt;&gt;"",Q29/P29&lt;4)</formula>
    </cfRule>
    <cfRule type="expression" dxfId="5" priority="99">
      <formula>AND(Q29&lt;&gt;"",Q29=0)</formula>
    </cfRule>
  </conditionalFormatting>
  <conditionalFormatting sqref="Q35:Q41">
    <cfRule type="expression" dxfId="4" priority="117">
      <formula>AND(Q35&lt;&gt;"",Q35/P35&lt;4)</formula>
    </cfRule>
    <cfRule type="expression" dxfId="5" priority="118">
      <formula>AND(Q35&lt;&gt;"",Q35=0)</formula>
    </cfRule>
  </conditionalFormatting>
  <conditionalFormatting sqref="Q50:Q56">
    <cfRule type="expression" dxfId="4" priority="129">
      <formula>AND(Q50&lt;&gt;"",Q50/P50&lt;4)</formula>
    </cfRule>
    <cfRule type="expression" dxfId="5" priority="130">
      <formula>AND(Q50&lt;&gt;"",Q50=0)</formula>
    </cfRule>
  </conditionalFormatting>
  <conditionalFormatting sqref="Q58:Q64">
    <cfRule type="expression" dxfId="4" priority="141">
      <formula>AND(Q58&lt;&gt;"",Q58/P58&lt;4)</formula>
    </cfRule>
    <cfRule type="expression" dxfId="5" priority="142">
      <formula>AND(Q58&lt;&gt;"",Q58=0)</formula>
    </cfRule>
  </conditionalFormatting>
  <conditionalFormatting sqref="Q75:Q79">
    <cfRule type="expression" dxfId="4" priority="23">
      <formula>AND(Q75&lt;&gt;"",Q75/P75&lt;4)</formula>
    </cfRule>
    <cfRule type="expression" dxfId="5" priority="24">
      <formula>AND(Q75&lt;&gt;"",Q75=0)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6:S20">
    <cfRule type="expression" dxfId="4" priority="187">
      <formula>AND(S6&lt;&gt;"",S6/P6&lt;4)</formula>
    </cfRule>
    <cfRule type="expression" dxfId="5" priority="188">
      <formula>AND(S6&lt;&gt;"",S6=0)</formula>
    </cfRule>
  </conditionalFormatting>
  <conditionalFormatting sqref="S21:S27">
    <cfRule type="expression" dxfId="4" priority="175">
      <formula>AND(S21&lt;&gt;"",S21/P21&lt;4)</formula>
    </cfRule>
    <cfRule type="expression" dxfId="5" priority="176">
      <formula>AND(S21&lt;&gt;"",S21=0)</formula>
    </cfRule>
  </conditionalFormatting>
  <conditionalFormatting sqref="S29:S34">
    <cfRule type="expression" dxfId="4" priority="96">
      <formula>AND(S29&lt;&gt;"",S29/P29&lt;4)</formula>
    </cfRule>
    <cfRule type="expression" dxfId="5" priority="97">
      <formula>AND(S29&lt;&gt;"",S29=0)</formula>
    </cfRule>
  </conditionalFormatting>
  <conditionalFormatting sqref="S35:S41">
    <cfRule type="expression" dxfId="4" priority="115">
      <formula>AND(S35&lt;&gt;"",S35/P35&lt;4)</formula>
    </cfRule>
    <cfRule type="expression" dxfId="5" priority="116">
      <formula>AND(S35&lt;&gt;"",S35=0)</formula>
    </cfRule>
  </conditionalFormatting>
  <conditionalFormatting sqref="S50:S56">
    <cfRule type="expression" dxfId="4" priority="127">
      <formula>AND(S50&lt;&gt;"",S50/P50&lt;4)</formula>
    </cfRule>
    <cfRule type="expression" dxfId="5" priority="128">
      <formula>AND(S50&lt;&gt;"",S50=0)</formula>
    </cfRule>
  </conditionalFormatting>
  <conditionalFormatting sqref="S58:S64">
    <cfRule type="expression" dxfId="4" priority="139">
      <formula>AND(S58&lt;&gt;"",S58/P58&lt;4)</formula>
    </cfRule>
    <cfRule type="expression" dxfId="5" priority="140">
      <formula>AND(S58&lt;&gt;"",S58=0)</formula>
    </cfRule>
  </conditionalFormatting>
  <conditionalFormatting sqref="S75:S79">
    <cfRule type="expression" dxfId="4" priority="21">
      <formula>AND(S75&lt;&gt;"",S75/P75&lt;4)</formula>
    </cfRule>
    <cfRule type="expression" dxfId="5" priority="22">
      <formula>AND(S75&lt;&gt;"",S75=0)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Q43:Q48 Q66:Q72">
    <cfRule type="expression" dxfId="4" priority="153">
      <formula>AND(Q43&lt;&gt;"",Q43/P43&lt;4)</formula>
    </cfRule>
    <cfRule type="expression" dxfId="5" priority="154">
      <formula>AND(Q43&lt;&gt;"",Q43=0)</formula>
    </cfRule>
  </conditionalFormatting>
  <conditionalFormatting sqref="S43:S48 S66:S72">
    <cfRule type="expression" dxfId="4" priority="151">
      <formula>AND(S43&lt;&gt;"",S43/P43&lt;4)</formula>
    </cfRule>
    <cfRule type="expression" dxfId="5" priority="152">
      <formula>AND(S43&lt;&gt;"",S43=0)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39" customWidth="1"/>
    <col min="5" max="7" width="20.625" style="439" customWidth="1"/>
    <col min="8" max="8" width="22.875" style="439" customWidth="1"/>
    <col min="9" max="10" width="35.25" customWidth="1"/>
    <col min="11" max="11" width="38.375" customWidth="1"/>
  </cols>
  <sheetData>
    <row r="2" ht="60" customHeight="1" spans="3:11">
      <c r="C2" s="440" t="s">
        <v>13</v>
      </c>
      <c r="D2" s="441" t="s">
        <v>313</v>
      </c>
      <c r="E2" s="441" t="s">
        <v>313</v>
      </c>
      <c r="F2" s="441" t="s">
        <v>345</v>
      </c>
      <c r="G2" s="441" t="s">
        <v>346</v>
      </c>
      <c r="H2" s="441" t="s">
        <v>198</v>
      </c>
      <c r="I2" s="441" t="s">
        <v>0</v>
      </c>
      <c r="J2" s="441" t="s">
        <v>196</v>
      </c>
      <c r="K2" s="470" t="s">
        <v>197</v>
      </c>
    </row>
    <row r="3" ht="80.1" customHeight="1" spans="2:11">
      <c r="B3" s="442" t="s">
        <v>338</v>
      </c>
      <c r="C3" s="443"/>
      <c r="D3" s="444" t="s">
        <v>339</v>
      </c>
      <c r="E3" s="444" t="s">
        <v>340</v>
      </c>
      <c r="F3" s="445" t="s">
        <v>179</v>
      </c>
      <c r="G3" s="445" t="s">
        <v>179</v>
      </c>
      <c r="H3" s="446" t="s">
        <v>341</v>
      </c>
      <c r="I3" s="471">
        <f>'在庫（雨靴等）'!R3</f>
        <v>0</v>
      </c>
      <c r="J3" s="472">
        <v>29.5</v>
      </c>
      <c r="K3" s="473">
        <f>I3*J3</f>
        <v>0</v>
      </c>
    </row>
    <row r="4" ht="80.1" customHeight="1" spans="2:11">
      <c r="B4" s="447"/>
      <c r="C4" s="448"/>
      <c r="D4" s="449" t="s">
        <v>342</v>
      </c>
      <c r="E4" s="449" t="s">
        <v>343</v>
      </c>
      <c r="F4" s="450" t="s">
        <v>179</v>
      </c>
      <c r="G4" s="450" t="s">
        <v>179</v>
      </c>
      <c r="H4" s="451" t="s">
        <v>344</v>
      </c>
      <c r="I4" s="474">
        <f>'在庫（雨靴等）'!R4</f>
        <v>0</v>
      </c>
      <c r="J4" s="475">
        <v>29.5</v>
      </c>
      <c r="K4" s="476">
        <f>I4*J4</f>
        <v>0</v>
      </c>
    </row>
    <row r="5" ht="35.25" spans="2:11">
      <c r="B5" s="442" t="s">
        <v>347</v>
      </c>
      <c r="C5" s="443"/>
      <c r="D5" s="452" t="s">
        <v>333</v>
      </c>
      <c r="E5" s="452" t="s">
        <v>24</v>
      </c>
      <c r="F5" s="445">
        <v>23</v>
      </c>
      <c r="G5" s="445" t="s">
        <v>348</v>
      </c>
      <c r="H5" s="453" t="s">
        <v>349</v>
      </c>
      <c r="I5" s="471">
        <f>'在庫（雨靴等）'!R5</f>
        <v>0</v>
      </c>
      <c r="J5" s="472">
        <v>36</v>
      </c>
      <c r="K5" s="473">
        <f t="shared" ref="K5:K11" si="0">I5*J5</f>
        <v>0</v>
      </c>
    </row>
    <row r="6" ht="35.25" spans="2:11">
      <c r="B6" s="447"/>
      <c r="C6" s="448"/>
      <c r="D6" s="454"/>
      <c r="E6" s="454"/>
      <c r="F6" s="450">
        <v>24</v>
      </c>
      <c r="G6" s="450" t="s">
        <v>350</v>
      </c>
      <c r="H6" s="455" t="s">
        <v>351</v>
      </c>
      <c r="I6" s="474">
        <f>'在庫（雨靴等）'!R6</f>
        <v>0</v>
      </c>
      <c r="J6" s="475">
        <v>36</v>
      </c>
      <c r="K6" s="476">
        <f t="shared" si="0"/>
        <v>0</v>
      </c>
    </row>
    <row r="7" ht="35.25" spans="2:11">
      <c r="B7" s="447"/>
      <c r="C7" s="448"/>
      <c r="D7" s="454"/>
      <c r="E7" s="454"/>
      <c r="F7" s="450">
        <v>26</v>
      </c>
      <c r="G7" s="450" t="s">
        <v>352</v>
      </c>
      <c r="H7" s="455" t="s">
        <v>353</v>
      </c>
      <c r="I7" s="474">
        <f>'在庫（雨靴等）'!R7</f>
        <v>0</v>
      </c>
      <c r="J7" s="475">
        <v>36</v>
      </c>
      <c r="K7" s="476">
        <f t="shared" si="0"/>
        <v>0</v>
      </c>
    </row>
    <row r="8" ht="35.25" spans="2:11">
      <c r="B8" s="447"/>
      <c r="C8" s="448"/>
      <c r="D8" s="454"/>
      <c r="E8" s="454"/>
      <c r="F8" s="450">
        <v>28</v>
      </c>
      <c r="G8" s="450" t="s">
        <v>354</v>
      </c>
      <c r="H8" s="455" t="s">
        <v>355</v>
      </c>
      <c r="I8" s="474">
        <f>'在庫（雨靴等）'!R8</f>
        <v>0</v>
      </c>
      <c r="J8" s="475">
        <v>36</v>
      </c>
      <c r="K8" s="476">
        <f t="shared" si="0"/>
        <v>0</v>
      </c>
    </row>
    <row r="9" ht="35.25" spans="2:11">
      <c r="B9" s="447"/>
      <c r="C9" s="448"/>
      <c r="D9" s="454"/>
      <c r="E9" s="454"/>
      <c r="F9" s="450">
        <v>29</v>
      </c>
      <c r="G9" s="450" t="s">
        <v>356</v>
      </c>
      <c r="H9" s="455" t="s">
        <v>357</v>
      </c>
      <c r="I9" s="474">
        <f>'在庫（雨靴等）'!R9</f>
        <v>0</v>
      </c>
      <c r="J9" s="475">
        <v>36</v>
      </c>
      <c r="K9" s="476">
        <f t="shared" si="0"/>
        <v>0</v>
      </c>
    </row>
    <row r="10" ht="35.25" spans="2:11">
      <c r="B10" s="447"/>
      <c r="C10" s="448"/>
      <c r="D10" s="454"/>
      <c r="E10" s="454"/>
      <c r="F10" s="450">
        <v>31</v>
      </c>
      <c r="G10" s="450" t="s">
        <v>358</v>
      </c>
      <c r="H10" s="455" t="s">
        <v>359</v>
      </c>
      <c r="I10" s="474">
        <f>'在庫（雨靴等）'!R10</f>
        <v>0</v>
      </c>
      <c r="J10" s="475">
        <v>36</v>
      </c>
      <c r="K10" s="476">
        <f t="shared" si="0"/>
        <v>0</v>
      </c>
    </row>
    <row r="11" ht="35.25" spans="2:11">
      <c r="B11" s="447"/>
      <c r="C11" s="448"/>
      <c r="D11" s="454"/>
      <c r="E11" s="454"/>
      <c r="F11" s="456">
        <v>32</v>
      </c>
      <c r="G11" s="456" t="s">
        <v>360</v>
      </c>
      <c r="H11" s="457" t="s">
        <v>361</v>
      </c>
      <c r="I11" s="474">
        <f>'在庫（雨靴等）'!R11</f>
        <v>0</v>
      </c>
      <c r="J11" s="475">
        <v>36</v>
      </c>
      <c r="K11" s="476">
        <f t="shared" si="0"/>
        <v>0</v>
      </c>
    </row>
    <row r="12" ht="35.25" spans="2:11">
      <c r="B12" s="447"/>
      <c r="C12" s="448"/>
      <c r="D12" s="454"/>
      <c r="E12" s="454"/>
      <c r="F12" s="458">
        <v>34</v>
      </c>
      <c r="G12" s="458" t="s">
        <v>362</v>
      </c>
      <c r="H12" s="459" t="s">
        <v>363</v>
      </c>
      <c r="I12" s="477">
        <f>'在庫（雨靴等）'!R12</f>
        <v>0</v>
      </c>
      <c r="J12" s="478">
        <v>36</v>
      </c>
      <c r="K12" s="479">
        <f t="shared" ref="K12:K20" si="1">I12*J12</f>
        <v>0</v>
      </c>
    </row>
    <row r="13" ht="35.25" spans="2:11">
      <c r="B13" s="447"/>
      <c r="C13" s="460"/>
      <c r="D13" s="461" t="s">
        <v>318</v>
      </c>
      <c r="E13" s="461" t="s">
        <v>31</v>
      </c>
      <c r="F13" s="462">
        <v>23</v>
      </c>
      <c r="G13" s="462" t="s">
        <v>348</v>
      </c>
      <c r="H13" s="463" t="s">
        <v>364</v>
      </c>
      <c r="I13" s="480">
        <f>'在庫（雨靴等）'!R13</f>
        <v>0</v>
      </c>
      <c r="J13" s="481">
        <v>36</v>
      </c>
      <c r="K13" s="482">
        <f t="shared" si="1"/>
        <v>0</v>
      </c>
    </row>
    <row r="14" ht="35.25" spans="2:11">
      <c r="B14" s="447"/>
      <c r="C14" s="448"/>
      <c r="D14" s="454"/>
      <c r="E14" s="454"/>
      <c r="F14" s="450">
        <v>24</v>
      </c>
      <c r="G14" s="450" t="s">
        <v>350</v>
      </c>
      <c r="H14" s="455" t="s">
        <v>365</v>
      </c>
      <c r="I14" s="474">
        <f>'在庫（雨靴等）'!R14</f>
        <v>0</v>
      </c>
      <c r="J14" s="475">
        <v>36</v>
      </c>
      <c r="K14" s="476">
        <f t="shared" si="1"/>
        <v>0</v>
      </c>
    </row>
    <row r="15" ht="35.25" spans="2:11">
      <c r="B15" s="447"/>
      <c r="C15" s="448"/>
      <c r="D15" s="454"/>
      <c r="E15" s="454"/>
      <c r="F15" s="450">
        <v>26</v>
      </c>
      <c r="G15" s="450" t="s">
        <v>352</v>
      </c>
      <c r="H15" s="455" t="s">
        <v>366</v>
      </c>
      <c r="I15" s="474">
        <f>'在庫（雨靴等）'!R15</f>
        <v>0</v>
      </c>
      <c r="J15" s="475">
        <v>36</v>
      </c>
      <c r="K15" s="476">
        <f t="shared" si="1"/>
        <v>0</v>
      </c>
    </row>
    <row r="16" ht="35.25" spans="2:11">
      <c r="B16" s="447"/>
      <c r="C16" s="448"/>
      <c r="D16" s="454"/>
      <c r="E16" s="454"/>
      <c r="F16" s="450">
        <v>28</v>
      </c>
      <c r="G16" s="450" t="s">
        <v>354</v>
      </c>
      <c r="H16" s="455" t="s">
        <v>367</v>
      </c>
      <c r="I16" s="474">
        <f>'在庫（雨靴等）'!R16</f>
        <v>0</v>
      </c>
      <c r="J16" s="475">
        <v>36</v>
      </c>
      <c r="K16" s="476">
        <f t="shared" si="1"/>
        <v>0</v>
      </c>
    </row>
    <row r="17" ht="35.25" spans="2:11">
      <c r="B17" s="447"/>
      <c r="C17" s="448"/>
      <c r="D17" s="454"/>
      <c r="E17" s="454"/>
      <c r="F17" s="450">
        <v>29</v>
      </c>
      <c r="G17" s="450" t="s">
        <v>356</v>
      </c>
      <c r="H17" s="455" t="s">
        <v>368</v>
      </c>
      <c r="I17" s="474">
        <f>'在庫（雨靴等）'!R17</f>
        <v>0</v>
      </c>
      <c r="J17" s="475">
        <v>36</v>
      </c>
      <c r="K17" s="476">
        <f t="shared" si="1"/>
        <v>0</v>
      </c>
    </row>
    <row r="18" ht="35.25" spans="2:11">
      <c r="B18" s="447"/>
      <c r="C18" s="448"/>
      <c r="D18" s="454"/>
      <c r="E18" s="454"/>
      <c r="F18" s="450">
        <v>31</v>
      </c>
      <c r="G18" s="450" t="s">
        <v>358</v>
      </c>
      <c r="H18" s="455" t="s">
        <v>369</v>
      </c>
      <c r="I18" s="474">
        <f>'在庫（雨靴等）'!R18</f>
        <v>0</v>
      </c>
      <c r="J18" s="475">
        <v>36</v>
      </c>
      <c r="K18" s="476">
        <f t="shared" si="1"/>
        <v>0</v>
      </c>
    </row>
    <row r="19" ht="35.25" spans="2:11">
      <c r="B19" s="447"/>
      <c r="C19" s="448"/>
      <c r="D19" s="454"/>
      <c r="E19" s="454"/>
      <c r="F19" s="456">
        <v>32</v>
      </c>
      <c r="G19" s="456" t="s">
        <v>360</v>
      </c>
      <c r="H19" s="457" t="s">
        <v>370</v>
      </c>
      <c r="I19" s="474">
        <f>'在庫（雨靴等）'!R19</f>
        <v>0</v>
      </c>
      <c r="J19" s="475">
        <v>36</v>
      </c>
      <c r="K19" s="476">
        <f t="shared" si="1"/>
        <v>0</v>
      </c>
    </row>
    <row r="20" ht="36" spans="2:11">
      <c r="B20" s="464"/>
      <c r="C20" s="465"/>
      <c r="D20" s="466"/>
      <c r="E20" s="466"/>
      <c r="F20" s="467">
        <v>34</v>
      </c>
      <c r="G20" s="467" t="s">
        <v>362</v>
      </c>
      <c r="H20" s="468" t="s">
        <v>371</v>
      </c>
      <c r="I20" s="474">
        <f>'在庫（雨靴等）'!R20</f>
        <v>0</v>
      </c>
      <c r="J20" s="475">
        <v>36</v>
      </c>
      <c r="K20" s="476">
        <f t="shared" si="1"/>
        <v>0</v>
      </c>
    </row>
    <row r="21" ht="35.25" spans="2:11">
      <c r="B21" s="447" t="s">
        <v>372</v>
      </c>
      <c r="C21" s="460"/>
      <c r="D21" s="461" t="s">
        <v>373</v>
      </c>
      <c r="E21" s="461" t="s">
        <v>31</v>
      </c>
      <c r="F21" s="462">
        <v>23</v>
      </c>
      <c r="G21" s="462" t="s">
        <v>348</v>
      </c>
      <c r="H21" s="463" t="s">
        <v>374</v>
      </c>
      <c r="I21" s="471">
        <f>'在庫（雨靴等）'!R21</f>
        <v>0</v>
      </c>
      <c r="J21" s="472">
        <v>38</v>
      </c>
      <c r="K21" s="473">
        <f t="shared" ref="K21:K47" si="2">I21*J21</f>
        <v>0</v>
      </c>
    </row>
    <row r="22" ht="35.25" spans="2:11">
      <c r="B22" s="447"/>
      <c r="C22" s="448"/>
      <c r="D22" s="454"/>
      <c r="E22" s="454"/>
      <c r="F22" s="450">
        <v>24</v>
      </c>
      <c r="G22" s="450" t="s">
        <v>350</v>
      </c>
      <c r="H22" s="455" t="s">
        <v>375</v>
      </c>
      <c r="I22" s="474">
        <f>'在庫（雨靴等）'!R22</f>
        <v>0</v>
      </c>
      <c r="J22" s="475">
        <v>38</v>
      </c>
      <c r="K22" s="476">
        <f t="shared" si="2"/>
        <v>0</v>
      </c>
    </row>
    <row r="23" ht="35.25" spans="2:11">
      <c r="B23" s="447"/>
      <c r="C23" s="448"/>
      <c r="D23" s="454"/>
      <c r="E23" s="454"/>
      <c r="F23" s="450">
        <v>26</v>
      </c>
      <c r="G23" s="450" t="s">
        <v>352</v>
      </c>
      <c r="H23" s="455" t="s">
        <v>376</v>
      </c>
      <c r="I23" s="474">
        <f>'在庫（雨靴等）'!R23</f>
        <v>0</v>
      </c>
      <c r="J23" s="475">
        <v>38</v>
      </c>
      <c r="K23" s="476">
        <f t="shared" si="2"/>
        <v>0</v>
      </c>
    </row>
    <row r="24" ht="35.25" spans="2:11">
      <c r="B24" s="447"/>
      <c r="C24" s="448"/>
      <c r="D24" s="454"/>
      <c r="E24" s="454"/>
      <c r="F24" s="450">
        <v>28</v>
      </c>
      <c r="G24" s="450" t="s">
        <v>354</v>
      </c>
      <c r="H24" s="455" t="s">
        <v>377</v>
      </c>
      <c r="I24" s="474">
        <f>'在庫（雨靴等）'!R24</f>
        <v>0</v>
      </c>
      <c r="J24" s="475">
        <v>38</v>
      </c>
      <c r="K24" s="476">
        <f t="shared" si="2"/>
        <v>0</v>
      </c>
    </row>
    <row r="25" ht="35.25" spans="2:11">
      <c r="B25" s="447"/>
      <c r="C25" s="448"/>
      <c r="D25" s="454"/>
      <c r="E25" s="454"/>
      <c r="F25" s="450">
        <v>29</v>
      </c>
      <c r="G25" s="450" t="s">
        <v>356</v>
      </c>
      <c r="H25" s="455" t="s">
        <v>378</v>
      </c>
      <c r="I25" s="474">
        <f>'在庫（雨靴等）'!R25</f>
        <v>0</v>
      </c>
      <c r="J25" s="475">
        <v>38</v>
      </c>
      <c r="K25" s="476">
        <f t="shared" si="2"/>
        <v>0</v>
      </c>
    </row>
    <row r="26" ht="35.25" spans="2:11">
      <c r="B26" s="447"/>
      <c r="C26" s="448"/>
      <c r="D26" s="454"/>
      <c r="E26" s="454"/>
      <c r="F26" s="450">
        <v>31</v>
      </c>
      <c r="G26" s="450" t="s">
        <v>358</v>
      </c>
      <c r="H26" s="455" t="s">
        <v>379</v>
      </c>
      <c r="I26" s="474">
        <f>'在庫（雨靴等）'!R26</f>
        <v>0</v>
      </c>
      <c r="J26" s="475">
        <v>38</v>
      </c>
      <c r="K26" s="476">
        <f t="shared" si="2"/>
        <v>0</v>
      </c>
    </row>
    <row r="27" ht="35.25" spans="2:11">
      <c r="B27" s="447"/>
      <c r="C27" s="448"/>
      <c r="D27" s="454"/>
      <c r="E27" s="454"/>
      <c r="F27" s="458">
        <v>32</v>
      </c>
      <c r="G27" s="458" t="s">
        <v>360</v>
      </c>
      <c r="H27" s="459" t="s">
        <v>380</v>
      </c>
      <c r="I27" s="477">
        <f>'在庫（雨靴等）'!R27</f>
        <v>0</v>
      </c>
      <c r="J27" s="478">
        <v>38</v>
      </c>
      <c r="K27" s="479">
        <f t="shared" si="2"/>
        <v>0</v>
      </c>
    </row>
    <row r="28" ht="35.25" spans="2:11">
      <c r="B28" s="447"/>
      <c r="C28" s="460"/>
      <c r="D28" s="461" t="s">
        <v>335</v>
      </c>
      <c r="E28" s="461" t="s">
        <v>336</v>
      </c>
      <c r="F28" s="462">
        <v>23</v>
      </c>
      <c r="G28" s="462" t="s">
        <v>348</v>
      </c>
      <c r="H28" s="463" t="s">
        <v>374</v>
      </c>
      <c r="I28" s="480">
        <f>'在庫（雨靴等）'!R28</f>
        <v>0</v>
      </c>
      <c r="J28" s="481">
        <v>38</v>
      </c>
      <c r="K28" s="482">
        <f t="shared" si="2"/>
        <v>0</v>
      </c>
    </row>
    <row r="29" ht="35.25" spans="2:11">
      <c r="B29" s="447"/>
      <c r="C29" s="448"/>
      <c r="D29" s="454"/>
      <c r="E29" s="454"/>
      <c r="F29" s="450">
        <v>24</v>
      </c>
      <c r="G29" s="450" t="s">
        <v>350</v>
      </c>
      <c r="H29" s="455" t="s">
        <v>375</v>
      </c>
      <c r="I29" s="474">
        <f>'在庫（雨靴等）'!R29</f>
        <v>0</v>
      </c>
      <c r="J29" s="475">
        <v>38</v>
      </c>
      <c r="K29" s="476">
        <f t="shared" si="2"/>
        <v>0</v>
      </c>
    </row>
    <row r="30" ht="35.25" spans="2:11">
      <c r="B30" s="447"/>
      <c r="C30" s="448"/>
      <c r="D30" s="454"/>
      <c r="E30" s="454"/>
      <c r="F30" s="450">
        <v>26</v>
      </c>
      <c r="G30" s="450" t="s">
        <v>352</v>
      </c>
      <c r="H30" s="455" t="s">
        <v>376</v>
      </c>
      <c r="I30" s="474">
        <f>'在庫（雨靴等）'!R30</f>
        <v>0</v>
      </c>
      <c r="J30" s="475">
        <v>38</v>
      </c>
      <c r="K30" s="476">
        <f t="shared" si="2"/>
        <v>0</v>
      </c>
    </row>
    <row r="31" ht="35.25" spans="2:11">
      <c r="B31" s="447"/>
      <c r="C31" s="448"/>
      <c r="D31" s="454"/>
      <c r="E31" s="454"/>
      <c r="F31" s="450">
        <v>28</v>
      </c>
      <c r="G31" s="450" t="s">
        <v>354</v>
      </c>
      <c r="H31" s="455" t="s">
        <v>377</v>
      </c>
      <c r="I31" s="474">
        <f>'在庫（雨靴等）'!R31</f>
        <v>0</v>
      </c>
      <c r="J31" s="475">
        <v>38</v>
      </c>
      <c r="K31" s="476">
        <f t="shared" si="2"/>
        <v>0</v>
      </c>
    </row>
    <row r="32" ht="35.25" spans="2:11">
      <c r="B32" s="447"/>
      <c r="C32" s="448"/>
      <c r="D32" s="454"/>
      <c r="E32" s="454"/>
      <c r="F32" s="450">
        <v>29</v>
      </c>
      <c r="G32" s="450" t="s">
        <v>356</v>
      </c>
      <c r="H32" s="455" t="s">
        <v>378</v>
      </c>
      <c r="I32" s="474">
        <f>'在庫（雨靴等）'!R32</f>
        <v>0</v>
      </c>
      <c r="J32" s="475">
        <v>38</v>
      </c>
      <c r="K32" s="476">
        <f t="shared" si="2"/>
        <v>0</v>
      </c>
    </row>
    <row r="33" ht="35.25" spans="2:11">
      <c r="B33" s="447"/>
      <c r="C33" s="448"/>
      <c r="D33" s="454"/>
      <c r="E33" s="454"/>
      <c r="F33" s="450">
        <v>31</v>
      </c>
      <c r="G33" s="450" t="s">
        <v>358</v>
      </c>
      <c r="H33" s="455" t="s">
        <v>379</v>
      </c>
      <c r="I33" s="474">
        <f>'在庫（雨靴等）'!R33</f>
        <v>0</v>
      </c>
      <c r="J33" s="475">
        <v>38</v>
      </c>
      <c r="K33" s="476">
        <f t="shared" si="2"/>
        <v>0</v>
      </c>
    </row>
    <row r="34" ht="36" spans="2:11">
      <c r="B34" s="447"/>
      <c r="C34" s="448"/>
      <c r="D34" s="454"/>
      <c r="E34" s="454"/>
      <c r="F34" s="458">
        <v>32</v>
      </c>
      <c r="G34" s="458" t="s">
        <v>360</v>
      </c>
      <c r="H34" s="459" t="s">
        <v>380</v>
      </c>
      <c r="I34" s="477">
        <f>'在庫（雨靴等）'!R34</f>
        <v>0</v>
      </c>
      <c r="J34" s="478">
        <v>38</v>
      </c>
      <c r="K34" s="479">
        <f t="shared" si="2"/>
        <v>0</v>
      </c>
    </row>
    <row r="35" ht="35.25" spans="2:11">
      <c r="B35" s="447"/>
      <c r="C35" s="460"/>
      <c r="D35" s="461" t="s">
        <v>388</v>
      </c>
      <c r="E35" s="461" t="s">
        <v>389</v>
      </c>
      <c r="F35" s="462">
        <v>23</v>
      </c>
      <c r="G35" s="462" t="s">
        <v>348</v>
      </c>
      <c r="H35" s="463" t="s">
        <v>390</v>
      </c>
      <c r="I35" s="471">
        <f>'在庫（雨靴等）'!R35</f>
        <v>0</v>
      </c>
      <c r="J35" s="472">
        <v>36</v>
      </c>
      <c r="K35" s="473">
        <f t="shared" si="2"/>
        <v>0</v>
      </c>
    </row>
    <row r="36" ht="35.25" spans="2:11">
      <c r="B36" s="447"/>
      <c r="C36" s="448"/>
      <c r="D36" s="454"/>
      <c r="E36" s="454"/>
      <c r="F36" s="450">
        <v>24</v>
      </c>
      <c r="G36" s="450" t="s">
        <v>350</v>
      </c>
      <c r="H36" s="455" t="s">
        <v>391</v>
      </c>
      <c r="I36" s="474">
        <f>'在庫（雨靴等）'!R36</f>
        <v>0</v>
      </c>
      <c r="J36" s="475">
        <v>36</v>
      </c>
      <c r="K36" s="476">
        <f t="shared" si="2"/>
        <v>0</v>
      </c>
    </row>
    <row r="37" ht="35.25" spans="2:11">
      <c r="B37" s="447"/>
      <c r="C37" s="448"/>
      <c r="D37" s="454"/>
      <c r="E37" s="454"/>
      <c r="F37" s="450">
        <v>26</v>
      </c>
      <c r="G37" s="450" t="s">
        <v>352</v>
      </c>
      <c r="H37" s="455" t="s">
        <v>392</v>
      </c>
      <c r="I37" s="474">
        <f>'在庫（雨靴等）'!R37</f>
        <v>0</v>
      </c>
      <c r="J37" s="475">
        <v>36</v>
      </c>
      <c r="K37" s="476">
        <f t="shared" si="2"/>
        <v>0</v>
      </c>
    </row>
    <row r="38" ht="35.25" spans="2:11">
      <c r="B38" s="447"/>
      <c r="C38" s="448"/>
      <c r="D38" s="454"/>
      <c r="E38" s="454"/>
      <c r="F38" s="450">
        <v>28</v>
      </c>
      <c r="G38" s="450" t="s">
        <v>354</v>
      </c>
      <c r="H38" s="455" t="s">
        <v>393</v>
      </c>
      <c r="I38" s="474">
        <f>'在庫（雨靴等）'!R38</f>
        <v>0</v>
      </c>
      <c r="J38" s="475">
        <v>36</v>
      </c>
      <c r="K38" s="476">
        <f t="shared" si="2"/>
        <v>0</v>
      </c>
    </row>
    <row r="39" ht="35.25" spans="2:11">
      <c r="B39" s="447"/>
      <c r="C39" s="448"/>
      <c r="D39" s="454"/>
      <c r="E39" s="454"/>
      <c r="F39" s="450">
        <v>29</v>
      </c>
      <c r="G39" s="450" t="s">
        <v>356</v>
      </c>
      <c r="H39" s="455" t="s">
        <v>394</v>
      </c>
      <c r="I39" s="474">
        <f>'在庫（雨靴等）'!R39</f>
        <v>0</v>
      </c>
      <c r="J39" s="475">
        <v>36</v>
      </c>
      <c r="K39" s="476">
        <f t="shared" si="2"/>
        <v>0</v>
      </c>
    </row>
    <row r="40" ht="35.25" spans="2:11">
      <c r="B40" s="447"/>
      <c r="C40" s="448"/>
      <c r="D40" s="454"/>
      <c r="E40" s="454"/>
      <c r="F40" s="450">
        <v>31</v>
      </c>
      <c r="G40" s="450" t="s">
        <v>358</v>
      </c>
      <c r="H40" s="455" t="s">
        <v>395</v>
      </c>
      <c r="I40" s="474">
        <f>'在庫（雨靴等）'!R40</f>
        <v>0</v>
      </c>
      <c r="J40" s="475">
        <v>36</v>
      </c>
      <c r="K40" s="476">
        <f t="shared" si="2"/>
        <v>0</v>
      </c>
    </row>
    <row r="41" ht="36" spans="2:11">
      <c r="B41" s="464"/>
      <c r="C41" s="465"/>
      <c r="D41" s="466"/>
      <c r="E41" s="466"/>
      <c r="F41" s="469">
        <v>32</v>
      </c>
      <c r="G41" s="469" t="s">
        <v>360</v>
      </c>
      <c r="H41" s="468" t="s">
        <v>396</v>
      </c>
      <c r="I41" s="483">
        <f>'在庫（雨靴等）'!R41</f>
        <v>0</v>
      </c>
      <c r="J41" s="484">
        <v>36</v>
      </c>
      <c r="K41" s="485">
        <f t="shared" si="2"/>
        <v>0</v>
      </c>
    </row>
    <row r="42" ht="35.25" spans="2:11">
      <c r="B42" s="442" t="s">
        <v>397</v>
      </c>
      <c r="C42" s="443"/>
      <c r="D42" s="452" t="s">
        <v>326</v>
      </c>
      <c r="E42" s="452"/>
      <c r="F42" s="445">
        <v>23</v>
      </c>
      <c r="G42" s="445" t="s">
        <v>348</v>
      </c>
      <c r="H42" s="453" t="s">
        <v>398</v>
      </c>
      <c r="I42" s="471">
        <f>'在庫（雨靴等）'!R42</f>
        <v>0</v>
      </c>
      <c r="J42" s="472">
        <v>36</v>
      </c>
      <c r="K42" s="473">
        <f t="shared" si="2"/>
        <v>0</v>
      </c>
    </row>
    <row r="43" ht="35.25" spans="2:11">
      <c r="B43" s="447"/>
      <c r="C43" s="448"/>
      <c r="D43" s="454"/>
      <c r="E43" s="454"/>
      <c r="F43" s="450">
        <v>24</v>
      </c>
      <c r="G43" s="450" t="s">
        <v>350</v>
      </c>
      <c r="H43" s="455" t="s">
        <v>399</v>
      </c>
      <c r="I43" s="474">
        <f>'在庫（雨靴等）'!R43</f>
        <v>0</v>
      </c>
      <c r="J43" s="475">
        <v>36</v>
      </c>
      <c r="K43" s="476">
        <f t="shared" si="2"/>
        <v>0</v>
      </c>
    </row>
    <row r="44" ht="35.25" spans="2:11">
      <c r="B44" s="447"/>
      <c r="C44" s="448"/>
      <c r="D44" s="454"/>
      <c r="E44" s="454"/>
      <c r="F44" s="450">
        <v>26</v>
      </c>
      <c r="G44" s="450" t="s">
        <v>352</v>
      </c>
      <c r="H44" s="455" t="s">
        <v>400</v>
      </c>
      <c r="I44" s="474">
        <f>'在庫（雨靴等）'!R44</f>
        <v>0</v>
      </c>
      <c r="J44" s="475">
        <v>36</v>
      </c>
      <c r="K44" s="476">
        <f t="shared" si="2"/>
        <v>0</v>
      </c>
    </row>
    <row r="45" ht="35.25" spans="2:11">
      <c r="B45" s="447"/>
      <c r="C45" s="448"/>
      <c r="D45" s="454"/>
      <c r="E45" s="454"/>
      <c r="F45" s="450">
        <v>28</v>
      </c>
      <c r="G45" s="450" t="s">
        <v>354</v>
      </c>
      <c r="H45" s="455" t="s">
        <v>401</v>
      </c>
      <c r="I45" s="474">
        <f>'在庫（雨靴等）'!R45</f>
        <v>0</v>
      </c>
      <c r="J45" s="475">
        <v>36</v>
      </c>
      <c r="K45" s="476">
        <f t="shared" si="2"/>
        <v>0</v>
      </c>
    </row>
    <row r="46" ht="35.25" spans="2:11">
      <c r="B46" s="447"/>
      <c r="C46" s="448"/>
      <c r="D46" s="454"/>
      <c r="E46" s="454"/>
      <c r="F46" s="450">
        <v>29</v>
      </c>
      <c r="G46" s="450" t="s">
        <v>356</v>
      </c>
      <c r="H46" s="455" t="s">
        <v>402</v>
      </c>
      <c r="I46" s="474">
        <f>'在庫（雨靴等）'!R46</f>
        <v>0</v>
      </c>
      <c r="J46" s="475">
        <v>36</v>
      </c>
      <c r="K46" s="476">
        <f t="shared" si="2"/>
        <v>0</v>
      </c>
    </row>
    <row r="47" ht="35.25" spans="2:11">
      <c r="B47" s="447"/>
      <c r="C47" s="448"/>
      <c r="D47" s="454"/>
      <c r="E47" s="454"/>
      <c r="F47" s="450">
        <v>31</v>
      </c>
      <c r="G47" s="450" t="s">
        <v>358</v>
      </c>
      <c r="H47" s="455" t="s">
        <v>403</v>
      </c>
      <c r="I47" s="474">
        <f>'在庫（雨靴等）'!R47</f>
        <v>0</v>
      </c>
      <c r="J47" s="475">
        <v>36</v>
      </c>
      <c r="K47" s="476">
        <f t="shared" si="2"/>
        <v>0</v>
      </c>
    </row>
    <row r="48" ht="35.25" spans="2:11">
      <c r="B48" s="447"/>
      <c r="C48" s="448"/>
      <c r="D48" s="454"/>
      <c r="E48" s="454"/>
      <c r="F48" s="456">
        <v>32</v>
      </c>
      <c r="G48" s="456" t="s">
        <v>360</v>
      </c>
      <c r="H48" s="457" t="s">
        <v>404</v>
      </c>
      <c r="I48" s="474">
        <f>'在庫（雨靴等）'!R48</f>
        <v>0</v>
      </c>
      <c r="J48" s="475">
        <v>36</v>
      </c>
      <c r="K48" s="476">
        <f t="shared" ref="K48:K80" si="3">I48*J48</f>
        <v>0</v>
      </c>
    </row>
    <row r="49" ht="35.25" spans="2:11">
      <c r="B49" s="447"/>
      <c r="C49" s="448"/>
      <c r="D49" s="454"/>
      <c r="E49" s="454"/>
      <c r="F49" s="458">
        <v>34</v>
      </c>
      <c r="G49" s="458" t="s">
        <v>362</v>
      </c>
      <c r="H49" s="459" t="s">
        <v>405</v>
      </c>
      <c r="I49" s="474">
        <f>'在庫（雨靴等）'!R49</f>
        <v>0</v>
      </c>
      <c r="J49" s="475">
        <v>36</v>
      </c>
      <c r="K49" s="476">
        <f t="shared" si="3"/>
        <v>0</v>
      </c>
    </row>
    <row r="50" ht="35.25" spans="2:11">
      <c r="B50" s="447"/>
      <c r="C50" s="460"/>
      <c r="D50" s="461" t="s">
        <v>318</v>
      </c>
      <c r="E50" s="461"/>
      <c r="F50" s="462">
        <v>23</v>
      </c>
      <c r="G50" s="462" t="s">
        <v>348</v>
      </c>
      <c r="H50" s="463" t="s">
        <v>406</v>
      </c>
      <c r="I50" s="474">
        <f>'在庫（雨靴等）'!R50</f>
        <v>0</v>
      </c>
      <c r="J50" s="475">
        <v>36</v>
      </c>
      <c r="K50" s="476">
        <f t="shared" si="3"/>
        <v>0</v>
      </c>
    </row>
    <row r="51" ht="35.25" spans="2:11">
      <c r="B51" s="447"/>
      <c r="C51" s="448"/>
      <c r="D51" s="454"/>
      <c r="E51" s="454"/>
      <c r="F51" s="450">
        <v>24</v>
      </c>
      <c r="G51" s="450" t="s">
        <v>350</v>
      </c>
      <c r="H51" s="455" t="s">
        <v>407</v>
      </c>
      <c r="I51" s="474">
        <f>'在庫（雨靴等）'!R51</f>
        <v>0</v>
      </c>
      <c r="J51" s="475">
        <v>36</v>
      </c>
      <c r="K51" s="476">
        <f t="shared" si="3"/>
        <v>0</v>
      </c>
    </row>
    <row r="52" ht="35.25" spans="2:11">
      <c r="B52" s="447"/>
      <c r="C52" s="448"/>
      <c r="D52" s="454"/>
      <c r="E52" s="454"/>
      <c r="F52" s="450">
        <v>26</v>
      </c>
      <c r="G52" s="450" t="s">
        <v>352</v>
      </c>
      <c r="H52" s="455" t="s">
        <v>408</v>
      </c>
      <c r="I52" s="474">
        <f>'在庫（雨靴等）'!R52</f>
        <v>0</v>
      </c>
      <c r="J52" s="475">
        <v>36</v>
      </c>
      <c r="K52" s="476">
        <f t="shared" si="3"/>
        <v>0</v>
      </c>
    </row>
    <row r="53" ht="35.25" spans="2:11">
      <c r="B53" s="447"/>
      <c r="C53" s="448"/>
      <c r="D53" s="454"/>
      <c r="E53" s="454"/>
      <c r="F53" s="450">
        <v>28</v>
      </c>
      <c r="G53" s="450" t="s">
        <v>354</v>
      </c>
      <c r="H53" s="455" t="s">
        <v>409</v>
      </c>
      <c r="I53" s="474">
        <f>'在庫（雨靴等）'!R53</f>
        <v>0</v>
      </c>
      <c r="J53" s="475">
        <v>36</v>
      </c>
      <c r="K53" s="476">
        <f t="shared" si="3"/>
        <v>0</v>
      </c>
    </row>
    <row r="54" ht="35.25" spans="2:11">
      <c r="B54" s="447"/>
      <c r="C54" s="448"/>
      <c r="D54" s="454"/>
      <c r="E54" s="454"/>
      <c r="F54" s="450">
        <v>29</v>
      </c>
      <c r="G54" s="450" t="s">
        <v>356</v>
      </c>
      <c r="H54" s="455" t="s">
        <v>410</v>
      </c>
      <c r="I54" s="474">
        <f>'在庫（雨靴等）'!R54</f>
        <v>0</v>
      </c>
      <c r="J54" s="475">
        <v>36</v>
      </c>
      <c r="K54" s="476">
        <f t="shared" si="3"/>
        <v>0</v>
      </c>
    </row>
    <row r="55" ht="35.25" spans="2:11">
      <c r="B55" s="447"/>
      <c r="C55" s="448"/>
      <c r="D55" s="454"/>
      <c r="E55" s="454"/>
      <c r="F55" s="450">
        <v>31</v>
      </c>
      <c r="G55" s="450" t="s">
        <v>358</v>
      </c>
      <c r="H55" s="455" t="s">
        <v>411</v>
      </c>
      <c r="I55" s="474">
        <f>'在庫（雨靴等）'!R55</f>
        <v>0</v>
      </c>
      <c r="J55" s="475">
        <v>36</v>
      </c>
      <c r="K55" s="476">
        <f t="shared" si="3"/>
        <v>0</v>
      </c>
    </row>
    <row r="56" ht="35.25" spans="2:11">
      <c r="B56" s="447"/>
      <c r="C56" s="448"/>
      <c r="D56" s="454"/>
      <c r="E56" s="454"/>
      <c r="F56" s="456">
        <v>32</v>
      </c>
      <c r="G56" s="456" t="s">
        <v>360</v>
      </c>
      <c r="H56" s="457" t="s">
        <v>412</v>
      </c>
      <c r="I56" s="474">
        <f>'在庫（雨靴等）'!R56</f>
        <v>0</v>
      </c>
      <c r="J56" s="475">
        <v>36</v>
      </c>
      <c r="K56" s="476">
        <f t="shared" si="3"/>
        <v>0</v>
      </c>
    </row>
    <row r="57" ht="35.25" spans="2:11">
      <c r="B57" s="447"/>
      <c r="C57" s="448"/>
      <c r="D57" s="454"/>
      <c r="E57" s="454"/>
      <c r="F57" s="458">
        <v>34</v>
      </c>
      <c r="G57" s="458" t="s">
        <v>362</v>
      </c>
      <c r="H57" s="459" t="s">
        <v>413</v>
      </c>
      <c r="I57" s="474">
        <f>'在庫（雨靴等）'!R57</f>
        <v>0</v>
      </c>
      <c r="J57" s="475">
        <v>36</v>
      </c>
      <c r="K57" s="476">
        <f t="shared" si="3"/>
        <v>0</v>
      </c>
    </row>
    <row r="58" ht="35.25" spans="2:11">
      <c r="B58" s="447"/>
      <c r="C58" s="460"/>
      <c r="D58" s="461" t="s">
        <v>414</v>
      </c>
      <c r="E58" s="461"/>
      <c r="F58" s="462">
        <v>23</v>
      </c>
      <c r="G58" s="462" t="s">
        <v>348</v>
      </c>
      <c r="H58" s="463" t="s">
        <v>415</v>
      </c>
      <c r="I58" s="474">
        <f>'在庫（雨靴等）'!R58</f>
        <v>0</v>
      </c>
      <c r="J58" s="475">
        <v>36</v>
      </c>
      <c r="K58" s="476">
        <f t="shared" si="3"/>
        <v>0</v>
      </c>
    </row>
    <row r="59" ht="35.25" spans="2:11">
      <c r="B59" s="447"/>
      <c r="C59" s="448"/>
      <c r="D59" s="454"/>
      <c r="E59" s="454"/>
      <c r="F59" s="450">
        <v>24</v>
      </c>
      <c r="G59" s="450" t="s">
        <v>350</v>
      </c>
      <c r="H59" s="455" t="s">
        <v>416</v>
      </c>
      <c r="I59" s="474">
        <f>'在庫（雨靴等）'!R59</f>
        <v>0</v>
      </c>
      <c r="J59" s="475">
        <v>36</v>
      </c>
      <c r="K59" s="476">
        <f t="shared" si="3"/>
        <v>0</v>
      </c>
    </row>
    <row r="60" ht="35.25" spans="2:11">
      <c r="B60" s="447"/>
      <c r="C60" s="448"/>
      <c r="D60" s="454"/>
      <c r="E60" s="454"/>
      <c r="F60" s="450">
        <v>26</v>
      </c>
      <c r="G60" s="450" t="s">
        <v>352</v>
      </c>
      <c r="H60" s="455" t="s">
        <v>417</v>
      </c>
      <c r="I60" s="474">
        <f>'在庫（雨靴等）'!R60</f>
        <v>0</v>
      </c>
      <c r="J60" s="475">
        <v>36</v>
      </c>
      <c r="K60" s="476">
        <f t="shared" si="3"/>
        <v>0</v>
      </c>
    </row>
    <row r="61" ht="35.25" spans="2:11">
      <c r="B61" s="447"/>
      <c r="C61" s="448"/>
      <c r="D61" s="454"/>
      <c r="E61" s="454"/>
      <c r="F61" s="450">
        <v>28</v>
      </c>
      <c r="G61" s="450" t="s">
        <v>354</v>
      </c>
      <c r="H61" s="455" t="s">
        <v>418</v>
      </c>
      <c r="I61" s="474">
        <f>'在庫（雨靴等）'!R61</f>
        <v>0</v>
      </c>
      <c r="J61" s="475">
        <v>36</v>
      </c>
      <c r="K61" s="476">
        <f t="shared" si="3"/>
        <v>0</v>
      </c>
    </row>
    <row r="62" ht="35.25" spans="2:11">
      <c r="B62" s="447"/>
      <c r="C62" s="448"/>
      <c r="D62" s="454"/>
      <c r="E62" s="454"/>
      <c r="F62" s="450">
        <v>29</v>
      </c>
      <c r="G62" s="450" t="s">
        <v>356</v>
      </c>
      <c r="H62" s="455" t="s">
        <v>419</v>
      </c>
      <c r="I62" s="474">
        <f>'在庫（雨靴等）'!R62</f>
        <v>0</v>
      </c>
      <c r="J62" s="475">
        <v>36</v>
      </c>
      <c r="K62" s="476">
        <f t="shared" si="3"/>
        <v>0</v>
      </c>
    </row>
    <row r="63" ht="35.25" spans="2:11">
      <c r="B63" s="447"/>
      <c r="C63" s="448"/>
      <c r="D63" s="454"/>
      <c r="E63" s="454"/>
      <c r="F63" s="450">
        <v>31</v>
      </c>
      <c r="G63" s="450" t="s">
        <v>358</v>
      </c>
      <c r="H63" s="455" t="s">
        <v>420</v>
      </c>
      <c r="I63" s="474">
        <f>'在庫（雨靴等）'!R63</f>
        <v>0</v>
      </c>
      <c r="J63" s="475">
        <v>36</v>
      </c>
      <c r="K63" s="476">
        <f t="shared" si="3"/>
        <v>0</v>
      </c>
    </row>
    <row r="64" ht="35.25" spans="2:11">
      <c r="B64" s="447"/>
      <c r="C64" s="448"/>
      <c r="D64" s="454"/>
      <c r="E64" s="454"/>
      <c r="F64" s="456">
        <v>32</v>
      </c>
      <c r="G64" s="456" t="s">
        <v>360</v>
      </c>
      <c r="H64" s="457" t="s">
        <v>421</v>
      </c>
      <c r="I64" s="474">
        <f>'在庫（雨靴等）'!R64</f>
        <v>0</v>
      </c>
      <c r="J64" s="475">
        <v>36</v>
      </c>
      <c r="K64" s="476">
        <f t="shared" si="3"/>
        <v>0</v>
      </c>
    </row>
    <row r="65" ht="35.25" spans="2:11">
      <c r="B65" s="447"/>
      <c r="C65" s="448"/>
      <c r="D65" s="454"/>
      <c r="E65" s="454"/>
      <c r="F65" s="458">
        <v>34</v>
      </c>
      <c r="G65" s="458" t="s">
        <v>362</v>
      </c>
      <c r="H65" s="459" t="s">
        <v>422</v>
      </c>
      <c r="I65" s="474">
        <f>'在庫（雨靴等）'!R65</f>
        <v>0</v>
      </c>
      <c r="J65" s="475">
        <v>36</v>
      </c>
      <c r="K65" s="476">
        <f t="shared" si="3"/>
        <v>0</v>
      </c>
    </row>
    <row r="66" ht="35.25" spans="2:11">
      <c r="B66" s="447"/>
      <c r="C66" s="460"/>
      <c r="D66" s="461" t="s">
        <v>315</v>
      </c>
      <c r="E66" s="461"/>
      <c r="F66" s="462">
        <v>23</v>
      </c>
      <c r="G66" s="462" t="s">
        <v>348</v>
      </c>
      <c r="H66" s="463" t="s">
        <v>423</v>
      </c>
      <c r="I66" s="474">
        <f>'在庫（雨靴等）'!R66</f>
        <v>0</v>
      </c>
      <c r="J66" s="475">
        <v>36</v>
      </c>
      <c r="K66" s="476">
        <f t="shared" si="3"/>
        <v>0</v>
      </c>
    </row>
    <row r="67" ht="35.25" spans="2:11">
      <c r="B67" s="447"/>
      <c r="C67" s="448"/>
      <c r="D67" s="454"/>
      <c r="E67" s="454"/>
      <c r="F67" s="450">
        <v>24</v>
      </c>
      <c r="G67" s="450" t="s">
        <v>350</v>
      </c>
      <c r="H67" s="455" t="s">
        <v>424</v>
      </c>
      <c r="I67" s="474">
        <f>'在庫（雨靴等）'!R67</f>
        <v>0</v>
      </c>
      <c r="J67" s="475">
        <v>36</v>
      </c>
      <c r="K67" s="476">
        <f t="shared" si="3"/>
        <v>0</v>
      </c>
    </row>
    <row r="68" ht="35.25" spans="2:11">
      <c r="B68" s="447"/>
      <c r="C68" s="448"/>
      <c r="D68" s="454"/>
      <c r="E68" s="454"/>
      <c r="F68" s="450">
        <v>26</v>
      </c>
      <c r="G68" s="450" t="s">
        <v>352</v>
      </c>
      <c r="H68" s="455" t="s">
        <v>425</v>
      </c>
      <c r="I68" s="474">
        <f>'在庫（雨靴等）'!R68</f>
        <v>0</v>
      </c>
      <c r="J68" s="475">
        <v>36</v>
      </c>
      <c r="K68" s="476">
        <f t="shared" si="3"/>
        <v>0</v>
      </c>
    </row>
    <row r="69" ht="35.25" spans="2:11">
      <c r="B69" s="447"/>
      <c r="C69" s="448"/>
      <c r="D69" s="454"/>
      <c r="E69" s="454"/>
      <c r="F69" s="450">
        <v>28</v>
      </c>
      <c r="G69" s="450" t="s">
        <v>354</v>
      </c>
      <c r="H69" s="455" t="s">
        <v>426</v>
      </c>
      <c r="I69" s="474">
        <f>'在庫（雨靴等）'!R69</f>
        <v>0</v>
      </c>
      <c r="J69" s="475">
        <v>36</v>
      </c>
      <c r="K69" s="476">
        <f t="shared" si="3"/>
        <v>0</v>
      </c>
    </row>
    <row r="70" ht="35.25" spans="2:11">
      <c r="B70" s="447"/>
      <c r="C70" s="448"/>
      <c r="D70" s="454"/>
      <c r="E70" s="454"/>
      <c r="F70" s="450">
        <v>29</v>
      </c>
      <c r="G70" s="450" t="s">
        <v>356</v>
      </c>
      <c r="H70" s="455" t="s">
        <v>427</v>
      </c>
      <c r="I70" s="474">
        <f>'在庫（雨靴等）'!R70</f>
        <v>0</v>
      </c>
      <c r="J70" s="475">
        <v>36</v>
      </c>
      <c r="K70" s="476">
        <f t="shared" si="3"/>
        <v>0</v>
      </c>
    </row>
    <row r="71" ht="35.25" spans="2:11">
      <c r="B71" s="447"/>
      <c r="C71" s="448"/>
      <c r="D71" s="454"/>
      <c r="E71" s="454"/>
      <c r="F71" s="450">
        <v>31</v>
      </c>
      <c r="G71" s="450" t="s">
        <v>358</v>
      </c>
      <c r="H71" s="455" t="s">
        <v>428</v>
      </c>
      <c r="I71" s="474">
        <f>'在庫（雨靴等）'!R71</f>
        <v>0</v>
      </c>
      <c r="J71" s="475">
        <v>36</v>
      </c>
      <c r="K71" s="476">
        <f t="shared" si="3"/>
        <v>0</v>
      </c>
    </row>
    <row r="72" ht="35.25" spans="2:11">
      <c r="B72" s="447"/>
      <c r="C72" s="448"/>
      <c r="D72" s="454"/>
      <c r="E72" s="454"/>
      <c r="F72" s="456">
        <v>32</v>
      </c>
      <c r="G72" s="456" t="s">
        <v>360</v>
      </c>
      <c r="H72" s="457" t="s">
        <v>429</v>
      </c>
      <c r="I72" s="474">
        <f>'在庫（雨靴等）'!R72</f>
        <v>0</v>
      </c>
      <c r="J72" s="475">
        <v>36</v>
      </c>
      <c r="K72" s="476">
        <f t="shared" si="3"/>
        <v>0</v>
      </c>
    </row>
    <row r="73" ht="36" spans="2:11">
      <c r="B73" s="447"/>
      <c r="C73" s="448"/>
      <c r="D73" s="454"/>
      <c r="E73" s="454"/>
      <c r="F73" s="458">
        <v>34</v>
      </c>
      <c r="G73" s="458" t="s">
        <v>362</v>
      </c>
      <c r="H73" s="459" t="s">
        <v>430</v>
      </c>
      <c r="I73" s="477">
        <f>'在庫（雨靴等）'!R73</f>
        <v>0</v>
      </c>
      <c r="J73" s="478">
        <v>36</v>
      </c>
      <c r="K73" s="479">
        <f t="shared" si="3"/>
        <v>0</v>
      </c>
    </row>
    <row r="74" ht="35.25" spans="2:11">
      <c r="B74" s="442" t="s">
        <v>431</v>
      </c>
      <c r="C74" s="443"/>
      <c r="D74" s="452" t="s">
        <v>333</v>
      </c>
      <c r="E74" s="452"/>
      <c r="F74" s="486">
        <v>24</v>
      </c>
      <c r="G74" s="445" t="s">
        <v>432</v>
      </c>
      <c r="H74" s="446" t="s">
        <v>433</v>
      </c>
      <c r="I74" s="471">
        <f>'在庫（雨靴等）'!R74</f>
        <v>0</v>
      </c>
      <c r="J74" s="472">
        <v>36</v>
      </c>
      <c r="K74" s="473">
        <f t="shared" si="3"/>
        <v>0</v>
      </c>
    </row>
    <row r="75" ht="35.25" spans="2:11">
      <c r="B75" s="447"/>
      <c r="C75" s="448"/>
      <c r="D75" s="454"/>
      <c r="E75" s="454"/>
      <c r="F75" s="450">
        <v>26</v>
      </c>
      <c r="G75" s="450" t="s">
        <v>352</v>
      </c>
      <c r="H75" s="451" t="s">
        <v>434</v>
      </c>
      <c r="I75" s="474">
        <f>'在庫（雨靴等）'!R75</f>
        <v>0</v>
      </c>
      <c r="J75" s="475">
        <v>36</v>
      </c>
      <c r="K75" s="476">
        <f t="shared" si="3"/>
        <v>0</v>
      </c>
    </row>
    <row r="76" ht="35.25" spans="2:11">
      <c r="B76" s="447"/>
      <c r="C76" s="448"/>
      <c r="D76" s="454"/>
      <c r="E76" s="454"/>
      <c r="F76" s="450">
        <v>28</v>
      </c>
      <c r="G76" s="450" t="s">
        <v>435</v>
      </c>
      <c r="H76" s="451" t="s">
        <v>436</v>
      </c>
      <c r="I76" s="474">
        <f>'在庫（雨靴等）'!R76</f>
        <v>0</v>
      </c>
      <c r="J76" s="475">
        <v>36</v>
      </c>
      <c r="K76" s="476">
        <f t="shared" si="3"/>
        <v>0</v>
      </c>
    </row>
    <row r="77" ht="35.25" spans="2:11">
      <c r="B77" s="447"/>
      <c r="C77" s="448"/>
      <c r="D77" s="454"/>
      <c r="E77" s="454"/>
      <c r="F77" s="450">
        <v>30</v>
      </c>
      <c r="G77" s="450" t="s">
        <v>437</v>
      </c>
      <c r="H77" s="451" t="s">
        <v>438</v>
      </c>
      <c r="I77" s="474">
        <f>'在庫（雨靴等）'!R77</f>
        <v>0</v>
      </c>
      <c r="J77" s="475">
        <v>36</v>
      </c>
      <c r="K77" s="476">
        <f t="shared" si="3"/>
        <v>0</v>
      </c>
    </row>
    <row r="78" ht="35.25" spans="2:11">
      <c r="B78" s="447"/>
      <c r="C78" s="448"/>
      <c r="D78" s="454"/>
      <c r="E78" s="454"/>
      <c r="F78" s="450">
        <v>32</v>
      </c>
      <c r="G78" s="450" t="s">
        <v>360</v>
      </c>
      <c r="H78" s="451" t="s">
        <v>439</v>
      </c>
      <c r="I78" s="474">
        <f>'在庫（雨靴等）'!R78</f>
        <v>0</v>
      </c>
      <c r="J78" s="475">
        <v>36</v>
      </c>
      <c r="K78" s="476">
        <f t="shared" si="3"/>
        <v>0</v>
      </c>
    </row>
    <row r="79" ht="35.25" spans="2:11">
      <c r="B79" s="447"/>
      <c r="C79" s="448"/>
      <c r="D79" s="454"/>
      <c r="E79" s="454"/>
      <c r="F79" s="450">
        <v>34</v>
      </c>
      <c r="G79" s="450" t="s">
        <v>362</v>
      </c>
      <c r="H79" s="451" t="s">
        <v>440</v>
      </c>
      <c r="I79" s="474">
        <f>'在庫（雨靴等）'!R79</f>
        <v>0</v>
      </c>
      <c r="J79" s="475">
        <v>36</v>
      </c>
      <c r="K79" s="476">
        <f t="shared" si="3"/>
        <v>0</v>
      </c>
    </row>
    <row r="80" ht="36" spans="2:11">
      <c r="B80" s="464"/>
      <c r="C80" s="465"/>
      <c r="D80" s="466"/>
      <c r="E80" s="466"/>
      <c r="F80" s="467">
        <v>36</v>
      </c>
      <c r="G80" s="467" t="s">
        <v>441</v>
      </c>
      <c r="H80" s="487" t="s">
        <v>442</v>
      </c>
      <c r="I80" s="483">
        <f>'在庫（雨靴等）'!R80</f>
        <v>0</v>
      </c>
      <c r="J80" s="484">
        <v>36</v>
      </c>
      <c r="K80" s="485">
        <f t="shared" si="3"/>
        <v>0</v>
      </c>
    </row>
    <row r="81" ht="60" spans="9:11">
      <c r="I81" s="488">
        <f>SUM(I3:I80)</f>
        <v>0</v>
      </c>
      <c r="J81" s="488"/>
      <c r="K81" s="488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20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36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39" t="s">
        <v>0</v>
      </c>
      <c r="B1" s="368"/>
      <c r="C1" s="368"/>
      <c r="L1" s="372"/>
      <c r="M1" s="372"/>
      <c r="N1" s="372"/>
      <c r="T1" s="372"/>
    </row>
    <row r="3" s="1" customFormat="1" ht="50.25" customHeight="1" spans="2:23">
      <c r="B3" s="369" t="s">
        <v>443</v>
      </c>
      <c r="C3" s="369" t="s">
        <v>444</v>
      </c>
      <c r="D3" s="370" t="s">
        <v>445</v>
      </c>
      <c r="E3" s="371" t="s">
        <v>13</v>
      </c>
      <c r="F3" s="371" t="s">
        <v>446</v>
      </c>
      <c r="G3" s="371" t="s">
        <v>447</v>
      </c>
      <c r="H3" s="371" t="s">
        <v>448</v>
      </c>
      <c r="I3" s="371" t="s">
        <v>449</v>
      </c>
      <c r="J3" s="371" t="s">
        <v>198</v>
      </c>
      <c r="K3" s="373" t="s">
        <v>450</v>
      </c>
      <c r="L3" s="371" t="s">
        <v>451</v>
      </c>
      <c r="M3" s="371" t="s">
        <v>452</v>
      </c>
      <c r="N3" s="374" t="s">
        <v>3</v>
      </c>
      <c r="O3" s="375" t="s">
        <v>4</v>
      </c>
      <c r="P3" s="375" t="s">
        <v>5</v>
      </c>
      <c r="Q3" s="375" t="s">
        <v>6</v>
      </c>
      <c r="R3" s="375" t="s">
        <v>7</v>
      </c>
      <c r="S3" s="375" t="s">
        <v>8</v>
      </c>
      <c r="T3" s="371" t="s">
        <v>453</v>
      </c>
      <c r="U3" s="371" t="s">
        <v>195</v>
      </c>
      <c r="V3" s="371" t="s">
        <v>10</v>
      </c>
      <c r="W3" s="375" t="s">
        <v>11</v>
      </c>
    </row>
    <row r="4" s="364" customFormat="1" ht="50.1" customHeight="1" spans="2:23">
      <c r="B4" s="8" t="s">
        <v>454</v>
      </c>
      <c r="C4" s="8" t="s">
        <v>455</v>
      </c>
      <c r="D4" s="9" t="s">
        <v>456</v>
      </c>
      <c r="E4" s="10"/>
      <c r="F4" s="11" t="s">
        <v>16</v>
      </c>
      <c r="G4" s="11" t="s">
        <v>457</v>
      </c>
      <c r="H4" s="11" t="s">
        <v>458</v>
      </c>
      <c r="I4" s="46" t="s">
        <v>459</v>
      </c>
      <c r="J4" s="11" t="s">
        <v>460</v>
      </c>
      <c r="K4" s="11"/>
      <c r="L4" s="376"/>
      <c r="M4" s="11"/>
      <c r="N4" s="11"/>
      <c r="O4" s="377"/>
      <c r="P4" s="377"/>
      <c r="Q4" s="377"/>
      <c r="R4" s="377"/>
      <c r="S4" s="377"/>
      <c r="T4" s="391">
        <f t="shared" ref="T4:T67" si="0">IF($A$1="补货",L4+M4+N4,L4)</f>
        <v>0</v>
      </c>
      <c r="U4" s="31"/>
      <c r="V4" s="391">
        <f t="shared" ref="V4:V21" si="1">T4+U4</f>
        <v>0</v>
      </c>
      <c r="W4" s="392" t="str">
        <f t="shared" ref="W4:W21" si="2">IF(S4&gt;0,V4/S4*7,"-")</f>
        <v>-</v>
      </c>
    </row>
    <row r="5" s="364" customFormat="1" ht="50.1" customHeight="1" spans="2:23">
      <c r="B5" s="12"/>
      <c r="C5" s="12"/>
      <c r="D5" s="13"/>
      <c r="E5" s="10"/>
      <c r="F5" s="11" t="s">
        <v>17</v>
      </c>
      <c r="G5" s="11" t="s">
        <v>461</v>
      </c>
      <c r="H5" s="11" t="s">
        <v>462</v>
      </c>
      <c r="I5" s="46" t="s">
        <v>459</v>
      </c>
      <c r="J5" s="11" t="s">
        <v>463</v>
      </c>
      <c r="K5" s="11"/>
      <c r="L5" s="376"/>
      <c r="M5" s="11"/>
      <c r="N5" s="11"/>
      <c r="O5" s="377"/>
      <c r="P5" s="377"/>
      <c r="Q5" s="377"/>
      <c r="R5" s="377"/>
      <c r="S5" s="377"/>
      <c r="T5" s="391">
        <f t="shared" si="0"/>
        <v>0</v>
      </c>
      <c r="U5" s="31"/>
      <c r="V5" s="391">
        <f t="shared" si="1"/>
        <v>0</v>
      </c>
      <c r="W5" s="392" t="str">
        <f t="shared" si="2"/>
        <v>-</v>
      </c>
    </row>
    <row r="6" s="364" customFormat="1" ht="50.1" customHeight="1" spans="2:23">
      <c r="B6" s="12"/>
      <c r="C6" s="12"/>
      <c r="D6" s="13"/>
      <c r="E6" s="10"/>
      <c r="F6" s="11" t="s">
        <v>18</v>
      </c>
      <c r="G6" s="11" t="s">
        <v>464</v>
      </c>
      <c r="H6" s="11" t="s">
        <v>465</v>
      </c>
      <c r="I6" s="46" t="s">
        <v>459</v>
      </c>
      <c r="J6" s="11" t="s">
        <v>466</v>
      </c>
      <c r="K6" s="11"/>
      <c r="L6" s="376"/>
      <c r="M6" s="11"/>
      <c r="N6" s="11"/>
      <c r="O6" s="377"/>
      <c r="P6" s="377"/>
      <c r="Q6" s="377"/>
      <c r="R6" s="377"/>
      <c r="S6" s="377"/>
      <c r="T6" s="391">
        <f t="shared" si="0"/>
        <v>0</v>
      </c>
      <c r="U6" s="31"/>
      <c r="V6" s="391">
        <f t="shared" si="1"/>
        <v>0</v>
      </c>
      <c r="W6" s="392" t="str">
        <f t="shared" si="2"/>
        <v>-</v>
      </c>
    </row>
    <row r="7" s="364" customFormat="1" ht="50.1" customHeight="1" spans="2:23">
      <c r="B7" s="12"/>
      <c r="C7" s="12"/>
      <c r="D7" s="13"/>
      <c r="E7" s="10"/>
      <c r="F7" s="14" t="s">
        <v>19</v>
      </c>
      <c r="G7" s="14" t="s">
        <v>467</v>
      </c>
      <c r="H7" s="14" t="s">
        <v>468</v>
      </c>
      <c r="I7" s="50" t="s">
        <v>459</v>
      </c>
      <c r="J7" s="14" t="s">
        <v>469</v>
      </c>
      <c r="K7" s="14"/>
      <c r="L7" s="378"/>
      <c r="M7" s="14"/>
      <c r="N7" s="14"/>
      <c r="O7" s="379"/>
      <c r="P7" s="379"/>
      <c r="Q7" s="379"/>
      <c r="R7" s="379"/>
      <c r="S7" s="379"/>
      <c r="T7" s="393">
        <f t="shared" si="0"/>
        <v>0</v>
      </c>
      <c r="U7" s="33"/>
      <c r="V7" s="394">
        <f t="shared" si="1"/>
        <v>0</v>
      </c>
      <c r="W7" s="395" t="str">
        <f t="shared" si="2"/>
        <v>-</v>
      </c>
    </row>
    <row r="8" s="364" customFormat="1" ht="50.1" customHeight="1" spans="2:23">
      <c r="B8" s="8" t="s">
        <v>470</v>
      </c>
      <c r="C8" s="8" t="s">
        <v>455</v>
      </c>
      <c r="D8" s="9" t="s">
        <v>471</v>
      </c>
      <c r="E8" s="15"/>
      <c r="F8" s="16" t="s">
        <v>16</v>
      </c>
      <c r="G8" s="17" t="s">
        <v>457</v>
      </c>
      <c r="H8" s="16" t="s">
        <v>458</v>
      </c>
      <c r="I8" s="54" t="s">
        <v>472</v>
      </c>
      <c r="J8" s="16" t="s">
        <v>473</v>
      </c>
      <c r="K8" s="16"/>
      <c r="L8" s="380"/>
      <c r="M8" s="16"/>
      <c r="N8" s="16"/>
      <c r="O8" s="381"/>
      <c r="P8" s="381"/>
      <c r="Q8" s="381"/>
      <c r="R8" s="381"/>
      <c r="S8" s="381"/>
      <c r="T8" s="396">
        <f t="shared" si="0"/>
        <v>0</v>
      </c>
      <c r="U8" s="17"/>
      <c r="V8" s="397">
        <f t="shared" si="1"/>
        <v>0</v>
      </c>
      <c r="W8" s="398" t="str">
        <f t="shared" si="2"/>
        <v>-</v>
      </c>
    </row>
    <row r="9" s="364" customFormat="1" ht="50.1" customHeight="1" spans="2:23">
      <c r="B9" s="12"/>
      <c r="C9" s="12"/>
      <c r="D9" s="13"/>
      <c r="E9" s="10"/>
      <c r="F9" s="11" t="s">
        <v>17</v>
      </c>
      <c r="G9" s="11" t="s">
        <v>461</v>
      </c>
      <c r="H9" s="11" t="s">
        <v>462</v>
      </c>
      <c r="I9" s="58" t="s">
        <v>472</v>
      </c>
      <c r="J9" s="11" t="s">
        <v>474</v>
      </c>
      <c r="K9" s="11"/>
      <c r="L9" s="376"/>
      <c r="M9" s="11"/>
      <c r="N9" s="11"/>
      <c r="O9" s="377"/>
      <c r="P9" s="377"/>
      <c r="Q9" s="377"/>
      <c r="R9" s="377"/>
      <c r="S9" s="377"/>
      <c r="T9" s="391">
        <f t="shared" si="0"/>
        <v>0</v>
      </c>
      <c r="U9" s="31"/>
      <c r="V9" s="391">
        <f t="shared" si="1"/>
        <v>0</v>
      </c>
      <c r="W9" s="392" t="str">
        <f t="shared" si="2"/>
        <v>-</v>
      </c>
    </row>
    <row r="10" s="364" customFormat="1" ht="50.1" customHeight="1" spans="2:23">
      <c r="B10" s="12"/>
      <c r="C10" s="12"/>
      <c r="D10" s="13"/>
      <c r="E10" s="10"/>
      <c r="F10" s="11" t="s">
        <v>18</v>
      </c>
      <c r="G10" s="11" t="s">
        <v>464</v>
      </c>
      <c r="H10" s="11" t="s">
        <v>465</v>
      </c>
      <c r="I10" s="58" t="s">
        <v>472</v>
      </c>
      <c r="J10" s="11" t="s">
        <v>475</v>
      </c>
      <c r="K10" s="11"/>
      <c r="L10" s="376"/>
      <c r="M10" s="11"/>
      <c r="N10" s="11"/>
      <c r="O10" s="377"/>
      <c r="P10" s="377"/>
      <c r="Q10" s="377"/>
      <c r="R10" s="377"/>
      <c r="S10" s="377"/>
      <c r="T10" s="391">
        <f t="shared" si="0"/>
        <v>0</v>
      </c>
      <c r="U10" s="31"/>
      <c r="V10" s="391">
        <f t="shared" si="1"/>
        <v>0</v>
      </c>
      <c r="W10" s="392" t="str">
        <f t="shared" si="2"/>
        <v>-</v>
      </c>
    </row>
    <row r="11" s="364" customFormat="1" ht="50.1" customHeight="1" spans="2:23">
      <c r="B11" s="12"/>
      <c r="C11" s="12"/>
      <c r="D11" s="18"/>
      <c r="E11" s="19"/>
      <c r="F11" s="14" t="s">
        <v>19</v>
      </c>
      <c r="G11" s="14" t="s">
        <v>467</v>
      </c>
      <c r="H11" s="14" t="s">
        <v>468</v>
      </c>
      <c r="I11" s="59" t="s">
        <v>472</v>
      </c>
      <c r="J11" s="14" t="s">
        <v>476</v>
      </c>
      <c r="K11" s="14"/>
      <c r="L11" s="378"/>
      <c r="M11" s="14"/>
      <c r="N11" s="14"/>
      <c r="O11" s="379"/>
      <c r="P11" s="379"/>
      <c r="Q11" s="379"/>
      <c r="R11" s="379"/>
      <c r="S11" s="379"/>
      <c r="T11" s="393">
        <f t="shared" si="0"/>
        <v>0</v>
      </c>
      <c r="U11" s="33"/>
      <c r="V11" s="394">
        <f t="shared" si="1"/>
        <v>0</v>
      </c>
      <c r="W11" s="395" t="str">
        <f t="shared" si="2"/>
        <v>-</v>
      </c>
    </row>
    <row r="12" s="364" customFormat="1" ht="50.1" customHeight="1" spans="2:23">
      <c r="B12" s="12"/>
      <c r="C12" s="12"/>
      <c r="D12" s="9" t="s">
        <v>477</v>
      </c>
      <c r="E12" s="15"/>
      <c r="F12" s="16" t="s">
        <v>16</v>
      </c>
      <c r="G12" s="17" t="s">
        <v>457</v>
      </c>
      <c r="H12" s="16" t="s">
        <v>458</v>
      </c>
      <c r="I12" s="54" t="s">
        <v>472</v>
      </c>
      <c r="J12" s="16" t="s">
        <v>478</v>
      </c>
      <c r="K12" s="16"/>
      <c r="L12" s="380"/>
      <c r="M12" s="16"/>
      <c r="N12" s="16"/>
      <c r="O12" s="381"/>
      <c r="P12" s="381"/>
      <c r="Q12" s="381"/>
      <c r="R12" s="381"/>
      <c r="S12" s="381"/>
      <c r="T12" s="396">
        <f t="shared" si="0"/>
        <v>0</v>
      </c>
      <c r="U12" s="17"/>
      <c r="V12" s="397">
        <f t="shared" si="1"/>
        <v>0</v>
      </c>
      <c r="W12" s="398" t="str">
        <f t="shared" si="2"/>
        <v>-</v>
      </c>
    </row>
    <row r="13" s="364" customFormat="1" ht="50.1" customHeight="1" spans="2:23">
      <c r="B13" s="12"/>
      <c r="C13" s="12"/>
      <c r="D13" s="13"/>
      <c r="E13" s="10"/>
      <c r="F13" s="11" t="s">
        <v>17</v>
      </c>
      <c r="G13" s="11" t="s">
        <v>461</v>
      </c>
      <c r="H13" s="11" t="s">
        <v>462</v>
      </c>
      <c r="I13" s="58" t="s">
        <v>472</v>
      </c>
      <c r="J13" s="11" t="s">
        <v>479</v>
      </c>
      <c r="K13" s="11"/>
      <c r="L13" s="376"/>
      <c r="M13" s="11"/>
      <c r="N13" s="11"/>
      <c r="O13" s="377"/>
      <c r="P13" s="377"/>
      <c r="Q13" s="377"/>
      <c r="R13" s="377"/>
      <c r="S13" s="377"/>
      <c r="T13" s="391">
        <f t="shared" si="0"/>
        <v>0</v>
      </c>
      <c r="U13" s="31"/>
      <c r="V13" s="391">
        <f t="shared" si="1"/>
        <v>0</v>
      </c>
      <c r="W13" s="392" t="str">
        <f t="shared" si="2"/>
        <v>-</v>
      </c>
    </row>
    <row r="14" s="364" customFormat="1" ht="50.1" customHeight="1" spans="2:23">
      <c r="B14" s="12"/>
      <c r="C14" s="12"/>
      <c r="D14" s="13"/>
      <c r="E14" s="10"/>
      <c r="F14" s="11" t="s">
        <v>18</v>
      </c>
      <c r="G14" s="11" t="s">
        <v>464</v>
      </c>
      <c r="H14" s="11" t="s">
        <v>465</v>
      </c>
      <c r="I14" s="58" t="s">
        <v>472</v>
      </c>
      <c r="J14" s="11" t="s">
        <v>480</v>
      </c>
      <c r="K14" s="11"/>
      <c r="L14" s="376"/>
      <c r="M14" s="11"/>
      <c r="N14" s="11"/>
      <c r="O14" s="377"/>
      <c r="P14" s="377"/>
      <c r="Q14" s="377"/>
      <c r="R14" s="377"/>
      <c r="S14" s="377"/>
      <c r="T14" s="391">
        <f t="shared" si="0"/>
        <v>0</v>
      </c>
      <c r="U14" s="31"/>
      <c r="V14" s="391">
        <f t="shared" si="1"/>
        <v>0</v>
      </c>
      <c r="W14" s="392" t="str">
        <f t="shared" si="2"/>
        <v>-</v>
      </c>
    </row>
    <row r="15" s="364" customFormat="1" ht="50.1" customHeight="1" spans="2:23">
      <c r="B15" s="20"/>
      <c r="C15" s="20"/>
      <c r="D15" s="18"/>
      <c r="E15" s="19"/>
      <c r="F15" s="14" t="s">
        <v>19</v>
      </c>
      <c r="G15" s="14" t="s">
        <v>467</v>
      </c>
      <c r="H15" s="14" t="s">
        <v>468</v>
      </c>
      <c r="I15" s="59" t="s">
        <v>472</v>
      </c>
      <c r="J15" s="14" t="s">
        <v>481</v>
      </c>
      <c r="K15" s="14"/>
      <c r="L15" s="378"/>
      <c r="M15" s="14"/>
      <c r="N15" s="14"/>
      <c r="O15" s="379"/>
      <c r="P15" s="379"/>
      <c r="Q15" s="379"/>
      <c r="R15" s="379"/>
      <c r="S15" s="379"/>
      <c r="T15" s="393">
        <f t="shared" si="0"/>
        <v>0</v>
      </c>
      <c r="U15" s="33"/>
      <c r="V15" s="394">
        <f t="shared" si="1"/>
        <v>0</v>
      </c>
      <c r="W15" s="395" t="str">
        <f t="shared" si="2"/>
        <v>-</v>
      </c>
    </row>
    <row r="16" s="364" customFormat="1" ht="50.1" customHeight="1" spans="2:23">
      <c r="B16" s="8" t="s">
        <v>482</v>
      </c>
      <c r="C16" s="8" t="s">
        <v>455</v>
      </c>
      <c r="D16" s="9" t="s">
        <v>483</v>
      </c>
      <c r="E16" s="15"/>
      <c r="F16" s="16" t="s">
        <v>16</v>
      </c>
      <c r="G16" s="16" t="s">
        <v>484</v>
      </c>
      <c r="H16" s="16" t="s">
        <v>462</v>
      </c>
      <c r="I16" s="60" t="s">
        <v>459</v>
      </c>
      <c r="J16" s="16" t="s">
        <v>485</v>
      </c>
      <c r="K16" s="16"/>
      <c r="L16" s="380"/>
      <c r="M16" s="16"/>
      <c r="N16" s="16"/>
      <c r="O16" s="381"/>
      <c r="P16" s="381"/>
      <c r="Q16" s="381"/>
      <c r="R16" s="381"/>
      <c r="S16" s="381"/>
      <c r="T16" s="396">
        <f t="shared" si="0"/>
        <v>0</v>
      </c>
      <c r="U16" s="17"/>
      <c r="V16" s="397">
        <f t="shared" si="1"/>
        <v>0</v>
      </c>
      <c r="W16" s="398" t="str">
        <f t="shared" si="2"/>
        <v>-</v>
      </c>
    </row>
    <row r="17" s="364" customFormat="1" ht="50.1" customHeight="1" spans="2:23">
      <c r="B17" s="12"/>
      <c r="C17" s="12"/>
      <c r="D17" s="13"/>
      <c r="E17" s="10"/>
      <c r="F17" s="11" t="s">
        <v>17</v>
      </c>
      <c r="G17" s="11" t="s">
        <v>486</v>
      </c>
      <c r="H17" s="11" t="s">
        <v>465</v>
      </c>
      <c r="I17" s="46" t="s">
        <v>459</v>
      </c>
      <c r="J17" s="11" t="s">
        <v>487</v>
      </c>
      <c r="K17" s="11"/>
      <c r="L17" s="376"/>
      <c r="M17" s="11"/>
      <c r="N17" s="11"/>
      <c r="O17" s="377"/>
      <c r="P17" s="377"/>
      <c r="Q17" s="377"/>
      <c r="R17" s="377"/>
      <c r="S17" s="377"/>
      <c r="T17" s="391">
        <f t="shared" si="0"/>
        <v>0</v>
      </c>
      <c r="U17" s="31"/>
      <c r="V17" s="391">
        <f t="shared" si="1"/>
        <v>0</v>
      </c>
      <c r="W17" s="392" t="str">
        <f t="shared" si="2"/>
        <v>-</v>
      </c>
    </row>
    <row r="18" s="364" customFormat="1" ht="50.1" customHeight="1" spans="2:23">
      <c r="B18" s="20"/>
      <c r="C18" s="20"/>
      <c r="D18" s="18"/>
      <c r="E18" s="19"/>
      <c r="F18" s="14" t="s">
        <v>18</v>
      </c>
      <c r="G18" s="14" t="s">
        <v>488</v>
      </c>
      <c r="H18" s="14" t="s">
        <v>468</v>
      </c>
      <c r="I18" s="50" t="s">
        <v>459</v>
      </c>
      <c r="J18" s="14" t="s">
        <v>489</v>
      </c>
      <c r="K18" s="14"/>
      <c r="L18" s="378"/>
      <c r="M18" s="14"/>
      <c r="N18" s="14"/>
      <c r="O18" s="379"/>
      <c r="P18" s="379"/>
      <c r="Q18" s="379"/>
      <c r="R18" s="379"/>
      <c r="S18" s="379"/>
      <c r="T18" s="393">
        <f t="shared" si="0"/>
        <v>0</v>
      </c>
      <c r="U18" s="33"/>
      <c r="V18" s="394">
        <f t="shared" si="1"/>
        <v>0</v>
      </c>
      <c r="W18" s="395" t="str">
        <f t="shared" si="2"/>
        <v>-</v>
      </c>
    </row>
    <row r="19" s="364" customFormat="1" ht="50.1" customHeight="1" spans="2:23">
      <c r="B19" s="8" t="s">
        <v>490</v>
      </c>
      <c r="C19" s="21" t="s">
        <v>491</v>
      </c>
      <c r="D19" s="22">
        <v>20052</v>
      </c>
      <c r="E19" s="23"/>
      <c r="F19" s="16" t="s">
        <v>16</v>
      </c>
      <c r="G19" s="16" t="s">
        <v>457</v>
      </c>
      <c r="H19" s="16" t="s">
        <v>492</v>
      </c>
      <c r="I19" s="61" t="s">
        <v>459</v>
      </c>
      <c r="J19" s="16" t="s">
        <v>493</v>
      </c>
      <c r="K19" s="16"/>
      <c r="L19" s="380"/>
      <c r="M19" s="16"/>
      <c r="N19" s="16"/>
      <c r="O19" s="381"/>
      <c r="P19" s="381"/>
      <c r="Q19" s="381"/>
      <c r="R19" s="381"/>
      <c r="S19" s="381"/>
      <c r="T19" s="399">
        <f t="shared" si="0"/>
        <v>0</v>
      </c>
      <c r="U19" s="17"/>
      <c r="V19" s="400">
        <f t="shared" si="1"/>
        <v>0</v>
      </c>
      <c r="W19" s="398" t="str">
        <f t="shared" si="2"/>
        <v>-</v>
      </c>
    </row>
    <row r="20" s="364" customFormat="1" ht="50.1" customHeight="1" spans="2:23">
      <c r="B20" s="12"/>
      <c r="C20" s="12"/>
      <c r="D20" s="13"/>
      <c r="E20" s="23"/>
      <c r="F20" s="11" t="s">
        <v>17</v>
      </c>
      <c r="G20" s="11" t="s">
        <v>484</v>
      </c>
      <c r="H20" s="11" t="s">
        <v>462</v>
      </c>
      <c r="I20" s="46" t="s">
        <v>459</v>
      </c>
      <c r="J20" s="11" t="s">
        <v>494</v>
      </c>
      <c r="K20" s="11"/>
      <c r="L20" s="376"/>
      <c r="M20" s="11"/>
      <c r="N20" s="11"/>
      <c r="O20" s="377"/>
      <c r="P20" s="377"/>
      <c r="Q20" s="377"/>
      <c r="R20" s="377"/>
      <c r="S20" s="377"/>
      <c r="T20" s="401">
        <f t="shared" si="0"/>
        <v>0</v>
      </c>
      <c r="U20" s="31"/>
      <c r="V20" s="402">
        <f t="shared" si="1"/>
        <v>0</v>
      </c>
      <c r="W20" s="392" t="str">
        <f t="shared" si="2"/>
        <v>-</v>
      </c>
    </row>
    <row r="21" s="365" customFormat="1" ht="50.1" customHeight="1" spans="2:25">
      <c r="B21" s="24"/>
      <c r="C21" s="24"/>
      <c r="D21" s="25"/>
      <c r="E21" s="26"/>
      <c r="F21" s="27" t="s">
        <v>18</v>
      </c>
      <c r="G21" s="28" t="s">
        <v>486</v>
      </c>
      <c r="H21" s="28" t="s">
        <v>465</v>
      </c>
      <c r="I21" s="64" t="s">
        <v>472</v>
      </c>
      <c r="J21" s="27" t="s">
        <v>495</v>
      </c>
      <c r="K21" s="27"/>
      <c r="L21" s="382"/>
      <c r="M21" s="27"/>
      <c r="N21" s="27"/>
      <c r="O21" s="383"/>
      <c r="P21" s="383"/>
      <c r="Q21" s="383"/>
      <c r="R21" s="383"/>
      <c r="S21" s="383"/>
      <c r="T21" s="403">
        <f t="shared" si="0"/>
        <v>0</v>
      </c>
      <c r="U21" s="108"/>
      <c r="V21" s="404">
        <f t="shared" si="1"/>
        <v>0</v>
      </c>
      <c r="W21" s="405" t="str">
        <f t="shared" si="2"/>
        <v>-</v>
      </c>
      <c r="Y21" s="364"/>
    </row>
    <row r="22" s="365" customFormat="1" ht="50.1" customHeight="1" spans="2:25">
      <c r="B22" s="29"/>
      <c r="C22" s="24"/>
      <c r="D22" s="25"/>
      <c r="E22" s="26"/>
      <c r="F22" s="30" t="s">
        <v>19</v>
      </c>
      <c r="G22" s="14" t="s">
        <v>488</v>
      </c>
      <c r="H22" s="14" t="s">
        <v>468</v>
      </c>
      <c r="I22" s="68" t="s">
        <v>472</v>
      </c>
      <c r="J22" s="30" t="s">
        <v>496</v>
      </c>
      <c r="K22" s="30"/>
      <c r="L22" s="378"/>
      <c r="M22" s="30"/>
      <c r="N22" s="30"/>
      <c r="O22" s="379"/>
      <c r="P22" s="379"/>
      <c r="Q22" s="379"/>
      <c r="R22" s="379"/>
      <c r="S22" s="379"/>
      <c r="T22" s="406">
        <f t="shared" si="0"/>
        <v>0</v>
      </c>
      <c r="U22" s="109"/>
      <c r="V22" s="407">
        <f t="shared" ref="V22:V52" si="3">T22+U22</f>
        <v>0</v>
      </c>
      <c r="W22" s="395" t="str">
        <f t="shared" ref="W22:W52" si="4">IF(S22&gt;0,V22/S22*7,"-")</f>
        <v>-</v>
      </c>
      <c r="Y22" s="364"/>
    </row>
    <row r="23" s="364" customFormat="1" ht="50.1" customHeight="1" spans="2:23">
      <c r="B23" s="8" t="s">
        <v>497</v>
      </c>
      <c r="C23" s="8" t="s">
        <v>491</v>
      </c>
      <c r="D23" s="9" t="s">
        <v>498</v>
      </c>
      <c r="E23" s="15"/>
      <c r="F23" s="16" t="s">
        <v>16</v>
      </c>
      <c r="G23" s="16" t="s">
        <v>484</v>
      </c>
      <c r="H23" s="16" t="s">
        <v>462</v>
      </c>
      <c r="I23" s="60" t="s">
        <v>459</v>
      </c>
      <c r="J23" s="16" t="s">
        <v>499</v>
      </c>
      <c r="K23" s="16"/>
      <c r="L23" s="380"/>
      <c r="M23" s="16"/>
      <c r="N23" s="16"/>
      <c r="O23" s="381"/>
      <c r="P23" s="381"/>
      <c r="Q23" s="381"/>
      <c r="R23" s="381"/>
      <c r="S23" s="381"/>
      <c r="T23" s="396">
        <f t="shared" si="0"/>
        <v>0</v>
      </c>
      <c r="U23" s="17"/>
      <c r="V23" s="397">
        <f t="shared" si="3"/>
        <v>0</v>
      </c>
      <c r="W23" s="398" t="str">
        <f t="shared" si="4"/>
        <v>-</v>
      </c>
    </row>
    <row r="24" s="364" customFormat="1" ht="50.1" customHeight="1" spans="2:23">
      <c r="B24" s="12"/>
      <c r="C24" s="12"/>
      <c r="D24" s="13"/>
      <c r="E24" s="10"/>
      <c r="F24" s="11" t="s">
        <v>17</v>
      </c>
      <c r="G24" s="11" t="s">
        <v>486</v>
      </c>
      <c r="H24" s="11" t="s">
        <v>465</v>
      </c>
      <c r="I24" s="46" t="s">
        <v>459</v>
      </c>
      <c r="J24" s="11" t="s">
        <v>500</v>
      </c>
      <c r="K24" s="11"/>
      <c r="L24" s="376"/>
      <c r="M24" s="11"/>
      <c r="N24" s="11"/>
      <c r="O24" s="377"/>
      <c r="P24" s="377"/>
      <c r="Q24" s="377"/>
      <c r="R24" s="377"/>
      <c r="S24" s="377"/>
      <c r="T24" s="391">
        <f t="shared" si="0"/>
        <v>0</v>
      </c>
      <c r="U24" s="31"/>
      <c r="V24" s="391">
        <f t="shared" si="3"/>
        <v>0</v>
      </c>
      <c r="W24" s="392" t="str">
        <f t="shared" si="4"/>
        <v>-</v>
      </c>
    </row>
    <row r="25" s="364" customFormat="1" ht="50.1" customHeight="1" spans="2:23">
      <c r="B25" s="20"/>
      <c r="C25" s="20"/>
      <c r="D25" s="18"/>
      <c r="E25" s="19"/>
      <c r="F25" s="14" t="s">
        <v>18</v>
      </c>
      <c r="G25" s="14" t="s">
        <v>488</v>
      </c>
      <c r="H25" s="14" t="s">
        <v>468</v>
      </c>
      <c r="I25" s="59" t="s">
        <v>472</v>
      </c>
      <c r="J25" s="14" t="s">
        <v>501</v>
      </c>
      <c r="K25" s="14"/>
      <c r="L25" s="378"/>
      <c r="M25" s="14"/>
      <c r="N25" s="14"/>
      <c r="O25" s="379"/>
      <c r="P25" s="379"/>
      <c r="Q25" s="379"/>
      <c r="R25" s="379"/>
      <c r="S25" s="379"/>
      <c r="T25" s="393">
        <f t="shared" si="0"/>
        <v>0</v>
      </c>
      <c r="U25" s="33"/>
      <c r="V25" s="394">
        <f t="shared" si="3"/>
        <v>0</v>
      </c>
      <c r="W25" s="395" t="str">
        <f t="shared" si="4"/>
        <v>-</v>
      </c>
    </row>
    <row r="26" s="364" customFormat="1" ht="50.1" customHeight="1" spans="2:23">
      <c r="B26" s="8" t="s">
        <v>502</v>
      </c>
      <c r="C26" s="8" t="s">
        <v>491</v>
      </c>
      <c r="D26" s="9" t="s">
        <v>503</v>
      </c>
      <c r="E26" s="15"/>
      <c r="F26" s="16" t="s">
        <v>16</v>
      </c>
      <c r="G26" s="17" t="s">
        <v>457</v>
      </c>
      <c r="H26" s="17" t="s">
        <v>458</v>
      </c>
      <c r="I26" s="70" t="s">
        <v>472</v>
      </c>
      <c r="J26" s="16" t="s">
        <v>504</v>
      </c>
      <c r="K26" s="16"/>
      <c r="L26" s="380"/>
      <c r="M26" s="16"/>
      <c r="N26" s="16"/>
      <c r="O26" s="384"/>
      <c r="P26" s="384"/>
      <c r="Q26" s="384"/>
      <c r="R26" s="384"/>
      <c r="S26" s="381"/>
      <c r="T26" s="17">
        <f t="shared" si="0"/>
        <v>0</v>
      </c>
      <c r="U26" s="17"/>
      <c r="V26" s="400">
        <f t="shared" si="3"/>
        <v>0</v>
      </c>
      <c r="W26" s="398" t="str">
        <f t="shared" si="4"/>
        <v>-</v>
      </c>
    </row>
    <row r="27" s="364" customFormat="1" ht="50.1" customHeight="1" spans="2:23">
      <c r="B27" s="12"/>
      <c r="C27" s="12"/>
      <c r="D27" s="13"/>
      <c r="E27" s="10"/>
      <c r="F27" s="11" t="s">
        <v>17</v>
      </c>
      <c r="G27" s="31" t="s">
        <v>461</v>
      </c>
      <c r="H27" s="31" t="s">
        <v>462</v>
      </c>
      <c r="I27" s="71" t="s">
        <v>472</v>
      </c>
      <c r="J27" s="11" t="s">
        <v>505</v>
      </c>
      <c r="K27" s="11"/>
      <c r="L27" s="376"/>
      <c r="M27" s="11"/>
      <c r="N27" s="11"/>
      <c r="O27" s="385"/>
      <c r="P27" s="385"/>
      <c r="Q27" s="385"/>
      <c r="R27" s="385"/>
      <c r="S27" s="377"/>
      <c r="T27" s="31">
        <f t="shared" si="0"/>
        <v>0</v>
      </c>
      <c r="U27" s="31"/>
      <c r="V27" s="402">
        <f t="shared" si="3"/>
        <v>0</v>
      </c>
      <c r="W27" s="392" t="str">
        <f t="shared" si="4"/>
        <v>-</v>
      </c>
    </row>
    <row r="28" s="364" customFormat="1" ht="50.1" customHeight="1" spans="2:23">
      <c r="B28" s="12"/>
      <c r="C28" s="12"/>
      <c r="D28" s="13"/>
      <c r="E28" s="10"/>
      <c r="F28" s="28" t="s">
        <v>18</v>
      </c>
      <c r="G28" s="32" t="s">
        <v>464</v>
      </c>
      <c r="H28" s="32" t="s">
        <v>465</v>
      </c>
      <c r="I28" s="64" t="s">
        <v>472</v>
      </c>
      <c r="J28" s="28" t="s">
        <v>506</v>
      </c>
      <c r="K28" s="28"/>
      <c r="L28" s="382"/>
      <c r="M28" s="28"/>
      <c r="N28" s="28"/>
      <c r="O28" s="386"/>
      <c r="P28" s="386"/>
      <c r="Q28" s="386"/>
      <c r="R28" s="386"/>
      <c r="S28" s="383"/>
      <c r="T28" s="32">
        <f t="shared" si="0"/>
        <v>0</v>
      </c>
      <c r="U28" s="32"/>
      <c r="V28" s="404">
        <f t="shared" si="3"/>
        <v>0</v>
      </c>
      <c r="W28" s="405" t="str">
        <f t="shared" si="4"/>
        <v>-</v>
      </c>
    </row>
    <row r="29" s="364" customFormat="1" ht="50.1" customHeight="1" spans="2:23">
      <c r="B29" s="12"/>
      <c r="C29" s="12"/>
      <c r="D29" s="13"/>
      <c r="E29" s="10"/>
      <c r="F29" s="33" t="s">
        <v>19</v>
      </c>
      <c r="G29" s="33" t="s">
        <v>467</v>
      </c>
      <c r="H29" s="33" t="s">
        <v>468</v>
      </c>
      <c r="I29" s="73" t="s">
        <v>472</v>
      </c>
      <c r="J29" s="14" t="s">
        <v>507</v>
      </c>
      <c r="K29" s="14"/>
      <c r="L29" s="378"/>
      <c r="M29" s="14"/>
      <c r="N29" s="14"/>
      <c r="O29" s="387"/>
      <c r="P29" s="387"/>
      <c r="Q29" s="387"/>
      <c r="R29" s="387"/>
      <c r="S29" s="379"/>
      <c r="T29" s="33">
        <f t="shared" si="0"/>
        <v>0</v>
      </c>
      <c r="U29" s="33"/>
      <c r="V29" s="407">
        <f t="shared" si="3"/>
        <v>0</v>
      </c>
      <c r="W29" s="395" t="str">
        <f t="shared" si="4"/>
        <v>-</v>
      </c>
    </row>
    <row r="30" s="364" customFormat="1" ht="50.1" customHeight="1" spans="2:23">
      <c r="B30" s="34" t="s">
        <v>508</v>
      </c>
      <c r="C30" s="8" t="s">
        <v>455</v>
      </c>
      <c r="D30" s="9" t="s">
        <v>509</v>
      </c>
      <c r="E30" s="15"/>
      <c r="F30" s="35" t="s">
        <v>16</v>
      </c>
      <c r="G30" s="36" t="s">
        <v>457</v>
      </c>
      <c r="H30" s="36" t="s">
        <v>458</v>
      </c>
      <c r="I30" s="61" t="s">
        <v>459</v>
      </c>
      <c r="J30" s="35" t="s">
        <v>510</v>
      </c>
      <c r="K30" s="35"/>
      <c r="L30" s="388"/>
      <c r="M30" s="35"/>
      <c r="N30" s="35"/>
      <c r="O30" s="389"/>
      <c r="P30" s="389"/>
      <c r="Q30" s="389"/>
      <c r="R30" s="389"/>
      <c r="S30" s="390"/>
      <c r="T30" s="36">
        <f t="shared" si="0"/>
        <v>0</v>
      </c>
      <c r="U30" s="36"/>
      <c r="V30" s="408">
        <f t="shared" si="3"/>
        <v>0</v>
      </c>
      <c r="W30" s="409" t="str">
        <f t="shared" si="4"/>
        <v>-</v>
      </c>
    </row>
    <row r="31" s="364" customFormat="1" ht="50.1" customHeight="1" spans="2:23">
      <c r="B31" s="12"/>
      <c r="C31" s="12"/>
      <c r="D31" s="13"/>
      <c r="E31" s="10"/>
      <c r="F31" s="11" t="s">
        <v>17</v>
      </c>
      <c r="G31" s="31" t="s">
        <v>461</v>
      </c>
      <c r="H31" s="31" t="s">
        <v>462</v>
      </c>
      <c r="I31" s="46" t="s">
        <v>459</v>
      </c>
      <c r="J31" s="11" t="s">
        <v>511</v>
      </c>
      <c r="K31" s="11"/>
      <c r="L31" s="376"/>
      <c r="M31" s="11"/>
      <c r="N31" s="11"/>
      <c r="O31" s="385"/>
      <c r="P31" s="385"/>
      <c r="Q31" s="385"/>
      <c r="R31" s="385"/>
      <c r="S31" s="377"/>
      <c r="T31" s="31">
        <f t="shared" si="0"/>
        <v>0</v>
      </c>
      <c r="U31" s="31"/>
      <c r="V31" s="402">
        <f t="shared" si="3"/>
        <v>0</v>
      </c>
      <c r="W31" s="392" t="str">
        <f t="shared" si="4"/>
        <v>-</v>
      </c>
    </row>
    <row r="32" s="364" customFormat="1" ht="50.1" customHeight="1" spans="2:23">
      <c r="B32" s="12"/>
      <c r="C32" s="12"/>
      <c r="D32" s="13"/>
      <c r="E32" s="10"/>
      <c r="F32" s="32" t="s">
        <v>18</v>
      </c>
      <c r="G32" s="32" t="s">
        <v>464</v>
      </c>
      <c r="H32" s="32" t="s">
        <v>465</v>
      </c>
      <c r="I32" s="74" t="s">
        <v>459</v>
      </c>
      <c r="J32" s="32" t="s">
        <v>512</v>
      </c>
      <c r="K32" s="28"/>
      <c r="L32" s="382"/>
      <c r="M32" s="28"/>
      <c r="N32" s="28"/>
      <c r="O32" s="386"/>
      <c r="P32" s="386"/>
      <c r="Q32" s="386"/>
      <c r="R32" s="386"/>
      <c r="S32" s="383"/>
      <c r="T32" s="31">
        <f t="shared" si="0"/>
        <v>0</v>
      </c>
      <c r="U32" s="31"/>
      <c r="V32" s="402">
        <f t="shared" si="3"/>
        <v>0</v>
      </c>
      <c r="W32" s="392" t="str">
        <f t="shared" si="4"/>
        <v>-</v>
      </c>
    </row>
    <row r="33" s="364" customFormat="1" ht="50.1" customHeight="1" spans="2:23">
      <c r="B33" s="12"/>
      <c r="C33" s="12"/>
      <c r="D33" s="13"/>
      <c r="E33" s="19"/>
      <c r="F33" s="33" t="s">
        <v>19</v>
      </c>
      <c r="G33" s="33" t="s">
        <v>467</v>
      </c>
      <c r="H33" s="33" t="s">
        <v>468</v>
      </c>
      <c r="I33" s="74" t="s">
        <v>459</v>
      </c>
      <c r="J33" s="14" t="s">
        <v>513</v>
      </c>
      <c r="K33" s="14"/>
      <c r="L33" s="378"/>
      <c r="M33" s="14"/>
      <c r="N33" s="14"/>
      <c r="O33" s="387"/>
      <c r="P33" s="387"/>
      <c r="Q33" s="387"/>
      <c r="R33" s="387"/>
      <c r="S33" s="379"/>
      <c r="T33" s="33">
        <f t="shared" si="0"/>
        <v>0</v>
      </c>
      <c r="U33" s="33"/>
      <c r="V33" s="407">
        <f t="shared" si="3"/>
        <v>0</v>
      </c>
      <c r="W33" s="395" t="str">
        <f t="shared" si="4"/>
        <v>-</v>
      </c>
    </row>
    <row r="34" s="364" customFormat="1" ht="50.1" customHeight="1" spans="2:23">
      <c r="B34" s="37"/>
      <c r="C34" s="12"/>
      <c r="D34" s="9" t="s">
        <v>514</v>
      </c>
      <c r="E34" s="15"/>
      <c r="F34" s="16" t="s">
        <v>16</v>
      </c>
      <c r="G34" s="17" t="s">
        <v>457</v>
      </c>
      <c r="H34" s="17" t="s">
        <v>458</v>
      </c>
      <c r="I34" s="75" t="s">
        <v>459</v>
      </c>
      <c r="J34" s="16" t="s">
        <v>515</v>
      </c>
      <c r="K34" s="16"/>
      <c r="L34" s="380"/>
      <c r="M34" s="16"/>
      <c r="N34" s="16"/>
      <c r="O34" s="384"/>
      <c r="P34" s="384"/>
      <c r="Q34" s="384"/>
      <c r="R34" s="384"/>
      <c r="S34" s="381"/>
      <c r="T34" s="17">
        <f t="shared" si="0"/>
        <v>0</v>
      </c>
      <c r="U34" s="17"/>
      <c r="V34" s="400">
        <f t="shared" si="3"/>
        <v>0</v>
      </c>
      <c r="W34" s="398" t="str">
        <f t="shared" si="4"/>
        <v>-</v>
      </c>
    </row>
    <row r="35" s="364" customFormat="1" ht="50.1" customHeight="1" spans="2:23">
      <c r="B35" s="12"/>
      <c r="C35" s="12"/>
      <c r="D35" s="13"/>
      <c r="E35" s="10"/>
      <c r="F35" s="11" t="s">
        <v>17</v>
      </c>
      <c r="G35" s="31" t="s">
        <v>461</v>
      </c>
      <c r="H35" s="31" t="s">
        <v>462</v>
      </c>
      <c r="I35" s="76" t="s">
        <v>459</v>
      </c>
      <c r="J35" s="11" t="s">
        <v>516</v>
      </c>
      <c r="K35" s="11"/>
      <c r="L35" s="376"/>
      <c r="M35" s="11"/>
      <c r="N35" s="11"/>
      <c r="O35" s="385"/>
      <c r="P35" s="385"/>
      <c r="Q35" s="385"/>
      <c r="R35" s="385"/>
      <c r="S35" s="377"/>
      <c r="T35" s="31">
        <f t="shared" si="0"/>
        <v>0</v>
      </c>
      <c r="U35" s="31"/>
      <c r="V35" s="402">
        <f t="shared" si="3"/>
        <v>0</v>
      </c>
      <c r="W35" s="392" t="str">
        <f t="shared" si="4"/>
        <v>-</v>
      </c>
    </row>
    <row r="36" s="364" customFormat="1" ht="50.1" customHeight="1" spans="2:23">
      <c r="B36" s="12"/>
      <c r="C36" s="12"/>
      <c r="D36" s="13"/>
      <c r="E36" s="10"/>
      <c r="F36" s="32" t="s">
        <v>18</v>
      </c>
      <c r="G36" s="32" t="s">
        <v>464</v>
      </c>
      <c r="H36" s="32" t="s">
        <v>465</v>
      </c>
      <c r="I36" s="77" t="s">
        <v>459</v>
      </c>
      <c r="J36" s="32" t="s">
        <v>517</v>
      </c>
      <c r="K36" s="28"/>
      <c r="L36" s="382"/>
      <c r="M36" s="28"/>
      <c r="N36" s="28"/>
      <c r="O36" s="386"/>
      <c r="P36" s="386"/>
      <c r="Q36" s="386"/>
      <c r="R36" s="386"/>
      <c r="S36" s="383"/>
      <c r="T36" s="31">
        <f t="shared" si="0"/>
        <v>0</v>
      </c>
      <c r="U36" s="31"/>
      <c r="V36" s="402">
        <f t="shared" si="3"/>
        <v>0</v>
      </c>
      <c r="W36" s="392" t="str">
        <f t="shared" si="4"/>
        <v>-</v>
      </c>
    </row>
    <row r="37" s="364" customFormat="1" ht="50.1" customHeight="1" spans="2:23">
      <c r="B37" s="20"/>
      <c r="C37" s="20"/>
      <c r="D37" s="18"/>
      <c r="E37" s="19"/>
      <c r="F37" s="33" t="s">
        <v>19</v>
      </c>
      <c r="G37" s="33" t="s">
        <v>467</v>
      </c>
      <c r="H37" s="33" t="s">
        <v>468</v>
      </c>
      <c r="I37" s="78" t="s">
        <v>459</v>
      </c>
      <c r="J37" s="14" t="s">
        <v>518</v>
      </c>
      <c r="K37" s="14"/>
      <c r="L37" s="378"/>
      <c r="M37" s="14"/>
      <c r="N37" s="14"/>
      <c r="O37" s="387"/>
      <c r="P37" s="387"/>
      <c r="Q37" s="387"/>
      <c r="R37" s="387"/>
      <c r="S37" s="379"/>
      <c r="T37" s="33">
        <f t="shared" si="0"/>
        <v>0</v>
      </c>
      <c r="U37" s="33"/>
      <c r="V37" s="407">
        <f t="shared" si="3"/>
        <v>0</v>
      </c>
      <c r="W37" s="395" t="str">
        <f t="shared" si="4"/>
        <v>-</v>
      </c>
    </row>
    <row r="38" s="364" customFormat="1" ht="50.1" customHeight="1" spans="2:23">
      <c r="B38" s="8" t="s">
        <v>519</v>
      </c>
      <c r="C38" s="21" t="s">
        <v>491</v>
      </c>
      <c r="D38" s="22" t="s">
        <v>520</v>
      </c>
      <c r="E38" s="15"/>
      <c r="F38" s="16" t="s">
        <v>16</v>
      </c>
      <c r="G38" s="16" t="s">
        <v>484</v>
      </c>
      <c r="H38" s="16" t="s">
        <v>462</v>
      </c>
      <c r="I38" s="35" t="s">
        <v>459</v>
      </c>
      <c r="J38" s="16" t="s">
        <v>521</v>
      </c>
      <c r="K38" s="16"/>
      <c r="L38" s="380"/>
      <c r="M38" s="16"/>
      <c r="N38" s="16"/>
      <c r="O38" s="381"/>
      <c r="P38" s="381"/>
      <c r="Q38" s="381"/>
      <c r="R38" s="381"/>
      <c r="S38" s="381"/>
      <c r="T38" s="399">
        <f t="shared" si="0"/>
        <v>0</v>
      </c>
      <c r="U38" s="17"/>
      <c r="V38" s="400">
        <f t="shared" si="3"/>
        <v>0</v>
      </c>
      <c r="W38" s="398" t="str">
        <f t="shared" si="4"/>
        <v>-</v>
      </c>
    </row>
    <row r="39" s="364" customFormat="1" ht="50.1" customHeight="1" spans="2:23">
      <c r="B39" s="12"/>
      <c r="C39" s="12"/>
      <c r="D39" s="13"/>
      <c r="E39" s="10"/>
      <c r="F39" s="11" t="s">
        <v>17</v>
      </c>
      <c r="G39" s="11" t="s">
        <v>486</v>
      </c>
      <c r="H39" s="11" t="s">
        <v>465</v>
      </c>
      <c r="I39" s="11" t="s">
        <v>459</v>
      </c>
      <c r="J39" s="11" t="s">
        <v>522</v>
      </c>
      <c r="K39" s="11"/>
      <c r="L39" s="376"/>
      <c r="M39" s="11"/>
      <c r="N39" s="11"/>
      <c r="O39" s="377"/>
      <c r="P39" s="377"/>
      <c r="Q39" s="377"/>
      <c r="R39" s="377"/>
      <c r="S39" s="377"/>
      <c r="T39" s="401">
        <f t="shared" si="0"/>
        <v>0</v>
      </c>
      <c r="U39" s="31"/>
      <c r="V39" s="402">
        <f t="shared" si="3"/>
        <v>0</v>
      </c>
      <c r="W39" s="392" t="str">
        <f t="shared" si="4"/>
        <v>-</v>
      </c>
    </row>
    <row r="40" s="364" customFormat="1" ht="50.1" customHeight="1" spans="2:23">
      <c r="B40" s="20"/>
      <c r="C40" s="20"/>
      <c r="D40" s="18"/>
      <c r="E40" s="19"/>
      <c r="F40" s="14" t="s">
        <v>18</v>
      </c>
      <c r="G40" s="14" t="s">
        <v>488</v>
      </c>
      <c r="H40" s="14" t="s">
        <v>468</v>
      </c>
      <c r="I40" s="28" t="s">
        <v>459</v>
      </c>
      <c r="J40" s="14" t="s">
        <v>523</v>
      </c>
      <c r="K40" s="14"/>
      <c r="L40" s="378"/>
      <c r="M40" s="14"/>
      <c r="N40" s="14"/>
      <c r="O40" s="379"/>
      <c r="P40" s="379"/>
      <c r="Q40" s="379"/>
      <c r="R40" s="379"/>
      <c r="S40" s="379"/>
      <c r="T40" s="406">
        <f t="shared" si="0"/>
        <v>0</v>
      </c>
      <c r="U40" s="33"/>
      <c r="V40" s="407">
        <f t="shared" si="3"/>
        <v>0</v>
      </c>
      <c r="W40" s="395" t="str">
        <f t="shared" si="4"/>
        <v>-</v>
      </c>
    </row>
    <row r="41" s="364" customFormat="1" ht="50.1" customHeight="1" spans="2:23">
      <c r="B41" s="8" t="s">
        <v>524</v>
      </c>
      <c r="C41" s="8" t="s">
        <v>455</v>
      </c>
      <c r="D41" s="9" t="s">
        <v>525</v>
      </c>
      <c r="E41" s="15"/>
      <c r="F41" s="17" t="s">
        <v>16</v>
      </c>
      <c r="G41" s="17" t="s">
        <v>457</v>
      </c>
      <c r="H41" s="17" t="s">
        <v>458</v>
      </c>
      <c r="I41" s="17" t="s">
        <v>459</v>
      </c>
      <c r="J41" s="16" t="s">
        <v>526</v>
      </c>
      <c r="K41" s="16"/>
      <c r="L41" s="380"/>
      <c r="M41" s="16"/>
      <c r="N41" s="16"/>
      <c r="O41" s="384"/>
      <c r="P41" s="384"/>
      <c r="Q41" s="384"/>
      <c r="R41" s="384"/>
      <c r="S41" s="381"/>
      <c r="T41" s="17">
        <f t="shared" si="0"/>
        <v>0</v>
      </c>
      <c r="U41" s="17"/>
      <c r="V41" s="400">
        <f t="shared" si="3"/>
        <v>0</v>
      </c>
      <c r="W41" s="398" t="str">
        <f t="shared" si="4"/>
        <v>-</v>
      </c>
    </row>
    <row r="42" s="364" customFormat="1" ht="50.1" customHeight="1" spans="2:23">
      <c r="B42" s="12"/>
      <c r="C42" s="12"/>
      <c r="D42" s="13"/>
      <c r="E42" s="10"/>
      <c r="F42" s="31" t="s">
        <v>17</v>
      </c>
      <c r="G42" s="31" t="s">
        <v>461</v>
      </c>
      <c r="H42" s="31" t="s">
        <v>462</v>
      </c>
      <c r="I42" s="31" t="s">
        <v>459</v>
      </c>
      <c r="J42" s="11" t="s">
        <v>527</v>
      </c>
      <c r="K42" s="11"/>
      <c r="L42" s="376"/>
      <c r="M42" s="11"/>
      <c r="N42" s="11"/>
      <c r="O42" s="385"/>
      <c r="P42" s="385"/>
      <c r="Q42" s="385"/>
      <c r="R42" s="385"/>
      <c r="S42" s="377"/>
      <c r="T42" s="31">
        <f t="shared" si="0"/>
        <v>0</v>
      </c>
      <c r="U42" s="31"/>
      <c r="V42" s="402">
        <f t="shared" si="3"/>
        <v>0</v>
      </c>
      <c r="W42" s="392" t="str">
        <f t="shared" si="4"/>
        <v>-</v>
      </c>
    </row>
    <row r="43" s="364" customFormat="1" ht="50.1" customHeight="1" spans="2:23">
      <c r="B43" s="12"/>
      <c r="C43" s="12"/>
      <c r="D43" s="13"/>
      <c r="E43" s="10"/>
      <c r="F43" s="32" t="s">
        <v>18</v>
      </c>
      <c r="G43" s="32" t="s">
        <v>464</v>
      </c>
      <c r="H43" s="32" t="s">
        <v>465</v>
      </c>
      <c r="I43" s="32" t="s">
        <v>459</v>
      </c>
      <c r="J43" s="32" t="s">
        <v>528</v>
      </c>
      <c r="K43" s="28"/>
      <c r="L43" s="382"/>
      <c r="M43" s="28"/>
      <c r="N43" s="28"/>
      <c r="O43" s="386"/>
      <c r="P43" s="386"/>
      <c r="Q43" s="386"/>
      <c r="R43" s="386"/>
      <c r="S43" s="383"/>
      <c r="T43" s="31">
        <f t="shared" si="0"/>
        <v>0</v>
      </c>
      <c r="U43" s="31"/>
      <c r="V43" s="402">
        <f t="shared" si="3"/>
        <v>0</v>
      </c>
      <c r="W43" s="392" t="str">
        <f t="shared" si="4"/>
        <v>-</v>
      </c>
    </row>
    <row r="44" s="364" customFormat="1" ht="50.1" customHeight="1" spans="2:23">
      <c r="B44" s="12"/>
      <c r="C44" s="12"/>
      <c r="D44" s="18"/>
      <c r="E44" s="19"/>
      <c r="F44" s="33" t="s">
        <v>19</v>
      </c>
      <c r="G44" s="33" t="s">
        <v>467</v>
      </c>
      <c r="H44" s="33" t="s">
        <v>468</v>
      </c>
      <c r="I44" s="33" t="s">
        <v>459</v>
      </c>
      <c r="J44" s="14" t="s">
        <v>529</v>
      </c>
      <c r="K44" s="14"/>
      <c r="L44" s="378"/>
      <c r="M44" s="14"/>
      <c r="N44" s="14"/>
      <c r="O44" s="387"/>
      <c r="P44" s="387"/>
      <c r="Q44" s="387"/>
      <c r="R44" s="387"/>
      <c r="S44" s="379"/>
      <c r="T44" s="33">
        <f t="shared" si="0"/>
        <v>0</v>
      </c>
      <c r="U44" s="33"/>
      <c r="V44" s="407">
        <f t="shared" si="3"/>
        <v>0</v>
      </c>
      <c r="W44" s="395" t="str">
        <f t="shared" si="4"/>
        <v>-</v>
      </c>
    </row>
    <row r="45" s="364" customFormat="1" ht="50.1" customHeight="1" spans="2:23">
      <c r="B45" s="12"/>
      <c r="C45" s="12"/>
      <c r="D45" s="9" t="s">
        <v>281</v>
      </c>
      <c r="E45" s="15"/>
      <c r="F45" s="17" t="s">
        <v>16</v>
      </c>
      <c r="G45" s="17" t="s">
        <v>457</v>
      </c>
      <c r="H45" s="17" t="s">
        <v>458</v>
      </c>
      <c r="I45" s="17" t="s">
        <v>459</v>
      </c>
      <c r="J45" s="16" t="s">
        <v>530</v>
      </c>
      <c r="K45" s="16"/>
      <c r="L45" s="380"/>
      <c r="M45" s="16"/>
      <c r="N45" s="16"/>
      <c r="O45" s="384"/>
      <c r="P45" s="384"/>
      <c r="Q45" s="384"/>
      <c r="R45" s="384"/>
      <c r="S45" s="381"/>
      <c r="T45" s="17">
        <f t="shared" si="0"/>
        <v>0</v>
      </c>
      <c r="U45" s="17"/>
      <c r="V45" s="400">
        <f t="shared" si="3"/>
        <v>0</v>
      </c>
      <c r="W45" s="398" t="str">
        <f t="shared" si="4"/>
        <v>-</v>
      </c>
    </row>
    <row r="46" s="364" customFormat="1" ht="50.1" customHeight="1" spans="2:23">
      <c r="B46" s="12"/>
      <c r="C46" s="12"/>
      <c r="D46" s="13"/>
      <c r="E46" s="10"/>
      <c r="F46" s="31" t="s">
        <v>17</v>
      </c>
      <c r="G46" s="31" t="s">
        <v>461</v>
      </c>
      <c r="H46" s="31" t="s">
        <v>462</v>
      </c>
      <c r="I46" s="31" t="s">
        <v>459</v>
      </c>
      <c r="J46" s="11" t="s">
        <v>531</v>
      </c>
      <c r="K46" s="11"/>
      <c r="L46" s="376"/>
      <c r="M46" s="11"/>
      <c r="N46" s="11"/>
      <c r="O46" s="385"/>
      <c r="P46" s="385"/>
      <c r="Q46" s="385"/>
      <c r="R46" s="385"/>
      <c r="S46" s="377"/>
      <c r="T46" s="31">
        <f t="shared" si="0"/>
        <v>0</v>
      </c>
      <c r="U46" s="31"/>
      <c r="V46" s="402">
        <f t="shared" si="3"/>
        <v>0</v>
      </c>
      <c r="W46" s="392" t="str">
        <f t="shared" si="4"/>
        <v>-</v>
      </c>
    </row>
    <row r="47" s="364" customFormat="1" ht="50.1" customHeight="1" spans="2:23">
      <c r="B47" s="12"/>
      <c r="C47" s="12"/>
      <c r="D47" s="13"/>
      <c r="E47" s="10"/>
      <c r="F47" s="32" t="s">
        <v>18</v>
      </c>
      <c r="G47" s="32" t="s">
        <v>464</v>
      </c>
      <c r="H47" s="32" t="s">
        <v>465</v>
      </c>
      <c r="I47" s="32" t="s">
        <v>459</v>
      </c>
      <c r="J47" s="32" t="s">
        <v>532</v>
      </c>
      <c r="K47" s="28"/>
      <c r="L47" s="382"/>
      <c r="M47" s="28"/>
      <c r="N47" s="28"/>
      <c r="O47" s="386"/>
      <c r="P47" s="386"/>
      <c r="Q47" s="386"/>
      <c r="R47" s="386"/>
      <c r="S47" s="383"/>
      <c r="T47" s="31">
        <f t="shared" si="0"/>
        <v>0</v>
      </c>
      <c r="U47" s="31"/>
      <c r="V47" s="402">
        <f t="shared" si="3"/>
        <v>0</v>
      </c>
      <c r="W47" s="392" t="str">
        <f t="shared" si="4"/>
        <v>-</v>
      </c>
    </row>
    <row r="48" s="364" customFormat="1" ht="50.1" customHeight="1" spans="2:23">
      <c r="B48" s="20"/>
      <c r="C48" s="20"/>
      <c r="D48" s="18"/>
      <c r="E48" s="19"/>
      <c r="F48" s="33" t="s">
        <v>19</v>
      </c>
      <c r="G48" s="33" t="s">
        <v>467</v>
      </c>
      <c r="H48" s="33" t="s">
        <v>468</v>
      </c>
      <c r="I48" s="33" t="s">
        <v>459</v>
      </c>
      <c r="J48" s="14" t="s">
        <v>533</v>
      </c>
      <c r="K48" s="14"/>
      <c r="L48" s="378"/>
      <c r="M48" s="14"/>
      <c r="N48" s="14"/>
      <c r="O48" s="387"/>
      <c r="P48" s="387"/>
      <c r="Q48" s="387"/>
      <c r="R48" s="387"/>
      <c r="S48" s="379"/>
      <c r="T48" s="33">
        <f t="shared" si="0"/>
        <v>0</v>
      </c>
      <c r="U48" s="33"/>
      <c r="V48" s="407">
        <f t="shared" si="3"/>
        <v>0</v>
      </c>
      <c r="W48" s="395" t="str">
        <f t="shared" si="4"/>
        <v>-</v>
      </c>
    </row>
    <row r="49" s="364" customFormat="1" ht="50.1" customHeight="1" spans="2:23">
      <c r="B49" s="8" t="s">
        <v>534</v>
      </c>
      <c r="C49" s="8" t="s">
        <v>455</v>
      </c>
      <c r="D49" s="9" t="s">
        <v>535</v>
      </c>
      <c r="E49" s="15"/>
      <c r="F49" s="17" t="s">
        <v>16</v>
      </c>
      <c r="G49" s="17" t="s">
        <v>457</v>
      </c>
      <c r="H49" s="17" t="s">
        <v>458</v>
      </c>
      <c r="I49" s="36" t="s">
        <v>459</v>
      </c>
      <c r="J49" s="16" t="s">
        <v>536</v>
      </c>
      <c r="K49" s="16"/>
      <c r="L49" s="380"/>
      <c r="M49" s="16"/>
      <c r="N49" s="16"/>
      <c r="O49" s="384"/>
      <c r="P49" s="384"/>
      <c r="Q49" s="384"/>
      <c r="R49" s="384"/>
      <c r="S49" s="381"/>
      <c r="T49" s="17">
        <f t="shared" si="0"/>
        <v>0</v>
      </c>
      <c r="U49" s="17"/>
      <c r="V49" s="400">
        <f t="shared" si="3"/>
        <v>0</v>
      </c>
      <c r="W49" s="398" t="str">
        <f t="shared" si="4"/>
        <v>-</v>
      </c>
    </row>
    <row r="50" s="364" customFormat="1" ht="50.1" customHeight="1" spans="2:23">
      <c r="B50" s="12"/>
      <c r="C50" s="12"/>
      <c r="D50" s="13"/>
      <c r="E50" s="10"/>
      <c r="F50" s="31" t="s">
        <v>17</v>
      </c>
      <c r="G50" s="31" t="s">
        <v>461</v>
      </c>
      <c r="H50" s="31" t="s">
        <v>462</v>
      </c>
      <c r="I50" s="31" t="s">
        <v>459</v>
      </c>
      <c r="J50" s="11" t="s">
        <v>537</v>
      </c>
      <c r="K50" s="11"/>
      <c r="L50" s="376"/>
      <c r="M50" s="11"/>
      <c r="N50" s="11"/>
      <c r="O50" s="385"/>
      <c r="P50" s="385"/>
      <c r="Q50" s="385"/>
      <c r="R50" s="385"/>
      <c r="S50" s="377"/>
      <c r="T50" s="31">
        <f t="shared" si="0"/>
        <v>0</v>
      </c>
      <c r="U50" s="31"/>
      <c r="V50" s="402">
        <f t="shared" si="3"/>
        <v>0</v>
      </c>
      <c r="W50" s="392" t="str">
        <f t="shared" si="4"/>
        <v>-</v>
      </c>
    </row>
    <row r="51" s="364" customFormat="1" ht="50.1" customHeight="1" spans="2:23">
      <c r="B51" s="12"/>
      <c r="C51" s="12"/>
      <c r="D51" s="13"/>
      <c r="E51" s="10"/>
      <c r="F51" s="32" t="s">
        <v>18</v>
      </c>
      <c r="G51" s="32" t="s">
        <v>464</v>
      </c>
      <c r="H51" s="32" t="s">
        <v>465</v>
      </c>
      <c r="I51" s="32" t="s">
        <v>459</v>
      </c>
      <c r="J51" s="32" t="s">
        <v>538</v>
      </c>
      <c r="K51" s="28"/>
      <c r="L51" s="382"/>
      <c r="M51" s="28"/>
      <c r="N51" s="28"/>
      <c r="O51" s="386"/>
      <c r="P51" s="386"/>
      <c r="Q51" s="386"/>
      <c r="R51" s="386"/>
      <c r="S51" s="383"/>
      <c r="T51" s="31">
        <f t="shared" si="0"/>
        <v>0</v>
      </c>
      <c r="U51" s="31"/>
      <c r="V51" s="402">
        <f t="shared" si="3"/>
        <v>0</v>
      </c>
      <c r="W51" s="392" t="str">
        <f t="shared" si="4"/>
        <v>-</v>
      </c>
    </row>
    <row r="52" s="364" customFormat="1" ht="50.1" customHeight="1" spans="2:23">
      <c r="B52" s="20"/>
      <c r="C52" s="20"/>
      <c r="D52" s="18"/>
      <c r="E52" s="19"/>
      <c r="F52" s="33" t="s">
        <v>19</v>
      </c>
      <c r="G52" s="33" t="s">
        <v>467</v>
      </c>
      <c r="H52" s="33" t="s">
        <v>468</v>
      </c>
      <c r="I52" s="33" t="s">
        <v>459</v>
      </c>
      <c r="J52" s="14" t="s">
        <v>539</v>
      </c>
      <c r="K52" s="14"/>
      <c r="L52" s="378"/>
      <c r="M52" s="14"/>
      <c r="N52" s="14"/>
      <c r="O52" s="387"/>
      <c r="P52" s="387"/>
      <c r="Q52" s="387"/>
      <c r="R52" s="387"/>
      <c r="S52" s="379"/>
      <c r="T52" s="33">
        <f t="shared" si="0"/>
        <v>0</v>
      </c>
      <c r="U52" s="33"/>
      <c r="V52" s="407">
        <f t="shared" si="3"/>
        <v>0</v>
      </c>
      <c r="W52" s="395" t="str">
        <f t="shared" si="4"/>
        <v>-</v>
      </c>
    </row>
    <row r="53" s="364" customFormat="1" ht="50.1" customHeight="1" spans="2:23">
      <c r="B53" s="8" t="s">
        <v>540</v>
      </c>
      <c r="C53" s="21" t="s">
        <v>491</v>
      </c>
      <c r="D53" s="22">
        <v>19020</v>
      </c>
      <c r="E53" s="15"/>
      <c r="F53" s="16" t="s">
        <v>16</v>
      </c>
      <c r="G53" s="16" t="s">
        <v>457</v>
      </c>
      <c r="H53" s="16" t="s">
        <v>492</v>
      </c>
      <c r="I53" s="35" t="s">
        <v>459</v>
      </c>
      <c r="J53" s="16" t="s">
        <v>541</v>
      </c>
      <c r="K53" s="16"/>
      <c r="L53" s="380"/>
      <c r="M53" s="16"/>
      <c r="N53" s="16"/>
      <c r="O53" s="381"/>
      <c r="P53" s="381"/>
      <c r="Q53" s="381"/>
      <c r="R53" s="381"/>
      <c r="S53" s="381"/>
      <c r="T53" s="399">
        <f t="shared" si="0"/>
        <v>0</v>
      </c>
      <c r="U53" s="17"/>
      <c r="V53" s="400">
        <f t="shared" ref="V53:V87" si="5">T53+U53</f>
        <v>0</v>
      </c>
      <c r="W53" s="398" t="str">
        <f t="shared" ref="W53:W86" si="6">IF(S53&gt;0,V53/S53*7,"-")</f>
        <v>-</v>
      </c>
    </row>
    <row r="54" s="364" customFormat="1" ht="50.1" customHeight="1" spans="2:23">
      <c r="B54" s="12"/>
      <c r="C54" s="38"/>
      <c r="D54" s="39"/>
      <c r="E54" s="10"/>
      <c r="F54" s="11" t="s">
        <v>17</v>
      </c>
      <c r="G54" s="11" t="s">
        <v>484</v>
      </c>
      <c r="H54" s="11" t="s">
        <v>462</v>
      </c>
      <c r="I54" s="11" t="s">
        <v>459</v>
      </c>
      <c r="J54" s="11" t="s">
        <v>542</v>
      </c>
      <c r="K54" s="11"/>
      <c r="L54" s="376"/>
      <c r="M54" s="11"/>
      <c r="N54" s="11"/>
      <c r="O54" s="377"/>
      <c r="P54" s="377"/>
      <c r="Q54" s="377"/>
      <c r="R54" s="377"/>
      <c r="S54" s="377"/>
      <c r="T54" s="401">
        <f t="shared" si="0"/>
        <v>0</v>
      </c>
      <c r="U54" s="31"/>
      <c r="V54" s="402">
        <f t="shared" si="5"/>
        <v>0</v>
      </c>
      <c r="W54" s="392" t="str">
        <f t="shared" si="6"/>
        <v>-</v>
      </c>
    </row>
    <row r="55" s="364" customFormat="1" ht="50.1" customHeight="1" spans="2:23">
      <c r="B55" s="12"/>
      <c r="C55" s="38"/>
      <c r="D55" s="39"/>
      <c r="E55" s="10"/>
      <c r="F55" s="28" t="s">
        <v>18</v>
      </c>
      <c r="G55" s="28" t="s">
        <v>486</v>
      </c>
      <c r="H55" s="28" t="s">
        <v>465</v>
      </c>
      <c r="I55" s="64" t="s">
        <v>472</v>
      </c>
      <c r="J55" s="28" t="s">
        <v>543</v>
      </c>
      <c r="K55" s="28"/>
      <c r="L55" s="382"/>
      <c r="M55" s="28"/>
      <c r="N55" s="28"/>
      <c r="O55" s="383"/>
      <c r="P55" s="383"/>
      <c r="Q55" s="383"/>
      <c r="R55" s="383"/>
      <c r="S55" s="383"/>
      <c r="T55" s="403">
        <f t="shared" si="0"/>
        <v>0</v>
      </c>
      <c r="U55" s="32"/>
      <c r="V55" s="404">
        <f t="shared" si="5"/>
        <v>0</v>
      </c>
      <c r="W55" s="405" t="str">
        <f t="shared" si="6"/>
        <v>-</v>
      </c>
    </row>
    <row r="56" s="364" customFormat="1" ht="50.1" customHeight="1" spans="2:23">
      <c r="B56" s="20"/>
      <c r="C56" s="40"/>
      <c r="D56" s="41"/>
      <c r="E56" s="19"/>
      <c r="F56" s="14" t="s">
        <v>19</v>
      </c>
      <c r="G56" s="14" t="s">
        <v>488</v>
      </c>
      <c r="H56" s="14" t="s">
        <v>468</v>
      </c>
      <c r="I56" s="68" t="s">
        <v>472</v>
      </c>
      <c r="J56" s="14" t="s">
        <v>544</v>
      </c>
      <c r="K56" s="14"/>
      <c r="L56" s="378"/>
      <c r="M56" s="14"/>
      <c r="N56" s="14"/>
      <c r="O56" s="379"/>
      <c r="P56" s="379"/>
      <c r="Q56" s="379"/>
      <c r="R56" s="379"/>
      <c r="S56" s="379"/>
      <c r="T56" s="406">
        <f t="shared" si="0"/>
        <v>0</v>
      </c>
      <c r="U56" s="33"/>
      <c r="V56" s="407">
        <f t="shared" ref="V56" si="7">T56+U56</f>
        <v>0</v>
      </c>
      <c r="W56" s="395" t="str">
        <f t="shared" ref="W56" si="8">IF(S56&gt;0,V56/S56*7,"-")</f>
        <v>-</v>
      </c>
    </row>
    <row r="57" s="364" customFormat="1" ht="50.1" customHeight="1" spans="2:23">
      <c r="B57" s="8" t="s">
        <v>545</v>
      </c>
      <c r="C57" s="21" t="s">
        <v>491</v>
      </c>
      <c r="D57" s="22" t="s">
        <v>546</v>
      </c>
      <c r="E57" s="15"/>
      <c r="F57" s="16" t="s">
        <v>16</v>
      </c>
      <c r="G57" s="16" t="s">
        <v>457</v>
      </c>
      <c r="H57" s="16" t="s">
        <v>492</v>
      </c>
      <c r="I57" s="16" t="s">
        <v>459</v>
      </c>
      <c r="J57" s="16" t="s">
        <v>547</v>
      </c>
      <c r="K57" s="16"/>
      <c r="L57" s="380"/>
      <c r="M57" s="16"/>
      <c r="N57" s="16"/>
      <c r="O57" s="381"/>
      <c r="P57" s="381"/>
      <c r="Q57" s="381"/>
      <c r="R57" s="381"/>
      <c r="S57" s="381"/>
      <c r="T57" s="399">
        <f t="shared" si="0"/>
        <v>0</v>
      </c>
      <c r="U57" s="17"/>
      <c r="V57" s="400">
        <f t="shared" si="5"/>
        <v>0</v>
      </c>
      <c r="W57" s="398" t="str">
        <f t="shared" si="6"/>
        <v>-</v>
      </c>
    </row>
    <row r="58" s="364" customFormat="1" ht="50.1" customHeight="1" spans="2:23">
      <c r="B58" s="12"/>
      <c r="C58" s="12"/>
      <c r="D58" s="13"/>
      <c r="E58" s="10"/>
      <c r="F58" s="11" t="s">
        <v>17</v>
      </c>
      <c r="G58" s="11" t="s">
        <v>484</v>
      </c>
      <c r="H58" s="11" t="s">
        <v>462</v>
      </c>
      <c r="I58" s="11" t="s">
        <v>459</v>
      </c>
      <c r="J58" s="11" t="s">
        <v>548</v>
      </c>
      <c r="K58" s="11"/>
      <c r="L58" s="376"/>
      <c r="M58" s="11"/>
      <c r="N58" s="11"/>
      <c r="O58" s="377"/>
      <c r="P58" s="377"/>
      <c r="Q58" s="377"/>
      <c r="R58" s="377"/>
      <c r="S58" s="377"/>
      <c r="T58" s="401">
        <f t="shared" si="0"/>
        <v>0</v>
      </c>
      <c r="U58" s="31"/>
      <c r="V58" s="402">
        <f t="shared" si="5"/>
        <v>0</v>
      </c>
      <c r="W58" s="392" t="str">
        <f t="shared" si="6"/>
        <v>-</v>
      </c>
    </row>
    <row r="59" s="364" customFormat="1" ht="50.1" customHeight="1" spans="2:23">
      <c r="B59" s="12"/>
      <c r="C59" s="12"/>
      <c r="D59" s="13"/>
      <c r="E59" s="10"/>
      <c r="F59" s="28" t="s">
        <v>18</v>
      </c>
      <c r="G59" s="28" t="s">
        <v>486</v>
      </c>
      <c r="H59" s="28" t="s">
        <v>465</v>
      </c>
      <c r="I59" s="64" t="s">
        <v>472</v>
      </c>
      <c r="J59" s="28" t="s">
        <v>549</v>
      </c>
      <c r="K59" s="28"/>
      <c r="L59" s="382"/>
      <c r="M59" s="28"/>
      <c r="N59" s="28"/>
      <c r="O59" s="383"/>
      <c r="P59" s="383"/>
      <c r="Q59" s="383"/>
      <c r="R59" s="383"/>
      <c r="S59" s="383"/>
      <c r="T59" s="403">
        <f t="shared" si="0"/>
        <v>0</v>
      </c>
      <c r="U59" s="32"/>
      <c r="V59" s="404">
        <f t="shared" si="5"/>
        <v>0</v>
      </c>
      <c r="W59" s="405" t="str">
        <f t="shared" si="6"/>
        <v>-</v>
      </c>
    </row>
    <row r="60" s="364" customFormat="1" ht="50.1" customHeight="1" spans="2:23">
      <c r="B60" s="20"/>
      <c r="C60" s="20"/>
      <c r="D60" s="18"/>
      <c r="E60" s="19"/>
      <c r="F60" s="14" t="s">
        <v>19</v>
      </c>
      <c r="G60" s="14" t="s">
        <v>488</v>
      </c>
      <c r="H60" s="14" t="s">
        <v>468</v>
      </c>
      <c r="I60" s="68" t="s">
        <v>472</v>
      </c>
      <c r="J60" s="14" t="s">
        <v>550</v>
      </c>
      <c r="K60" s="14"/>
      <c r="L60" s="378"/>
      <c r="M60" s="14"/>
      <c r="N60" s="14"/>
      <c r="O60" s="379"/>
      <c r="P60" s="379"/>
      <c r="Q60" s="379"/>
      <c r="R60" s="379"/>
      <c r="S60" s="379"/>
      <c r="T60" s="406">
        <f t="shared" si="0"/>
        <v>0</v>
      </c>
      <c r="U60" s="33"/>
      <c r="V60" s="407">
        <f t="shared" ref="V60" si="9">T60+U60</f>
        <v>0</v>
      </c>
      <c r="W60" s="395" t="str">
        <f t="shared" ref="W60" si="10">IF(S60&gt;0,V60/S60*7,"-")</f>
        <v>-</v>
      </c>
    </row>
    <row r="61" s="364" customFormat="1" ht="50.1" customHeight="1" spans="2:23">
      <c r="B61" s="8" t="s">
        <v>551</v>
      </c>
      <c r="C61" s="8" t="s">
        <v>455</v>
      </c>
      <c r="D61" s="9" t="s">
        <v>552</v>
      </c>
      <c r="E61" s="15"/>
      <c r="F61" s="42" t="s">
        <v>16</v>
      </c>
      <c r="G61" s="42" t="s">
        <v>484</v>
      </c>
      <c r="H61" s="42" t="s">
        <v>462</v>
      </c>
      <c r="I61" s="87" t="s">
        <v>459</v>
      </c>
      <c r="J61" s="35" t="s">
        <v>553</v>
      </c>
      <c r="K61" s="35"/>
      <c r="L61" s="388"/>
      <c r="M61" s="35"/>
      <c r="N61" s="35"/>
      <c r="O61" s="390"/>
      <c r="P61" s="390"/>
      <c r="Q61" s="390"/>
      <c r="R61" s="390"/>
      <c r="S61" s="390"/>
      <c r="T61" s="410">
        <f t="shared" si="0"/>
        <v>0</v>
      </c>
      <c r="U61" s="36"/>
      <c r="V61" s="411">
        <f t="shared" si="5"/>
        <v>0</v>
      </c>
      <c r="W61" s="409" t="str">
        <f t="shared" si="6"/>
        <v>-</v>
      </c>
    </row>
    <row r="62" s="364" customFormat="1" ht="50.1" customHeight="1" spans="2:23">
      <c r="B62" s="12"/>
      <c r="C62" s="12"/>
      <c r="D62" s="13"/>
      <c r="E62" s="10"/>
      <c r="F62" s="43" t="s">
        <v>17</v>
      </c>
      <c r="G62" s="43" t="s">
        <v>486</v>
      </c>
      <c r="H62" s="43" t="s">
        <v>465</v>
      </c>
      <c r="I62" s="91" t="s">
        <v>459</v>
      </c>
      <c r="J62" s="11" t="s">
        <v>554</v>
      </c>
      <c r="K62" s="11"/>
      <c r="L62" s="376"/>
      <c r="M62" s="11"/>
      <c r="N62" s="11"/>
      <c r="O62" s="377"/>
      <c r="P62" s="377"/>
      <c r="Q62" s="377"/>
      <c r="R62" s="377"/>
      <c r="S62" s="377"/>
      <c r="T62" s="391">
        <f t="shared" si="0"/>
        <v>0</v>
      </c>
      <c r="U62" s="31"/>
      <c r="V62" s="391">
        <f t="shared" si="5"/>
        <v>0</v>
      </c>
      <c r="W62" s="392" t="str">
        <f t="shared" si="6"/>
        <v>-</v>
      </c>
    </row>
    <row r="63" s="364" customFormat="1" ht="50.1" customHeight="1" spans="2:23">
      <c r="B63" s="20"/>
      <c r="C63" s="20"/>
      <c r="D63" s="18"/>
      <c r="E63" s="19"/>
      <c r="F63" s="30" t="s">
        <v>18</v>
      </c>
      <c r="G63" s="30" t="s">
        <v>488</v>
      </c>
      <c r="H63" s="30" t="s">
        <v>468</v>
      </c>
      <c r="I63" s="92" t="s">
        <v>459</v>
      </c>
      <c r="J63" s="14" t="s">
        <v>555</v>
      </c>
      <c r="K63" s="14"/>
      <c r="L63" s="378"/>
      <c r="M63" s="14"/>
      <c r="N63" s="14"/>
      <c r="O63" s="379"/>
      <c r="P63" s="379"/>
      <c r="Q63" s="379"/>
      <c r="R63" s="379"/>
      <c r="S63" s="379"/>
      <c r="T63" s="393">
        <f t="shared" si="0"/>
        <v>0</v>
      </c>
      <c r="U63" s="33"/>
      <c r="V63" s="394">
        <f t="shared" si="5"/>
        <v>0</v>
      </c>
      <c r="W63" s="395" t="str">
        <f t="shared" si="6"/>
        <v>-</v>
      </c>
    </row>
    <row r="64" s="364" customFormat="1" ht="50.1" customHeight="1" spans="2:23">
      <c r="B64" s="8" t="s">
        <v>556</v>
      </c>
      <c r="C64" s="8" t="s">
        <v>455</v>
      </c>
      <c r="D64" s="9" t="s">
        <v>557</v>
      </c>
      <c r="E64" s="15"/>
      <c r="F64" s="44" t="s">
        <v>16</v>
      </c>
      <c r="G64" s="44" t="s">
        <v>484</v>
      </c>
      <c r="H64" s="44" t="s">
        <v>462</v>
      </c>
      <c r="I64" s="44" t="s">
        <v>459</v>
      </c>
      <c r="J64" s="16" t="s">
        <v>558</v>
      </c>
      <c r="K64" s="16"/>
      <c r="L64" s="380"/>
      <c r="M64" s="16"/>
      <c r="N64" s="16"/>
      <c r="O64" s="384"/>
      <c r="P64" s="384"/>
      <c r="Q64" s="384"/>
      <c r="R64" s="384"/>
      <c r="S64" s="381"/>
      <c r="T64" s="17">
        <f t="shared" si="0"/>
        <v>0</v>
      </c>
      <c r="U64" s="17"/>
      <c r="V64" s="16">
        <f t="shared" si="5"/>
        <v>0</v>
      </c>
      <c r="W64" s="398" t="str">
        <f t="shared" si="6"/>
        <v>-</v>
      </c>
    </row>
    <row r="65" s="364" customFormat="1" ht="50.1" customHeight="1" spans="2:23">
      <c r="B65" s="12"/>
      <c r="C65" s="12"/>
      <c r="D65" s="13"/>
      <c r="E65" s="10"/>
      <c r="F65" s="43" t="s">
        <v>17</v>
      </c>
      <c r="G65" s="43" t="s">
        <v>486</v>
      </c>
      <c r="H65" s="43" t="s">
        <v>465</v>
      </c>
      <c r="I65" s="43" t="s">
        <v>459</v>
      </c>
      <c r="J65" s="11" t="s">
        <v>559</v>
      </c>
      <c r="K65" s="11"/>
      <c r="L65" s="376"/>
      <c r="M65" s="11"/>
      <c r="N65" s="11"/>
      <c r="O65" s="385"/>
      <c r="P65" s="385"/>
      <c r="Q65" s="385"/>
      <c r="R65" s="385"/>
      <c r="S65" s="377"/>
      <c r="T65" s="11">
        <f t="shared" si="0"/>
        <v>0</v>
      </c>
      <c r="U65" s="31"/>
      <c r="V65" s="11">
        <f t="shared" si="5"/>
        <v>0</v>
      </c>
      <c r="W65" s="392" t="str">
        <f t="shared" si="6"/>
        <v>-</v>
      </c>
    </row>
    <row r="66" s="364" customFormat="1" ht="50.1" customHeight="1" spans="2:23">
      <c r="B66" s="20"/>
      <c r="C66" s="20"/>
      <c r="D66" s="18"/>
      <c r="E66" s="19"/>
      <c r="F66" s="30" t="s">
        <v>18</v>
      </c>
      <c r="G66" s="30" t="s">
        <v>488</v>
      </c>
      <c r="H66" s="30" t="s">
        <v>468</v>
      </c>
      <c r="I66" s="30" t="s">
        <v>459</v>
      </c>
      <c r="J66" s="14" t="s">
        <v>560</v>
      </c>
      <c r="K66" s="14"/>
      <c r="L66" s="378"/>
      <c r="M66" s="14"/>
      <c r="N66" s="14"/>
      <c r="O66" s="387"/>
      <c r="P66" s="387"/>
      <c r="Q66" s="387"/>
      <c r="R66" s="387"/>
      <c r="S66" s="379"/>
      <c r="T66" s="33">
        <f t="shared" si="0"/>
        <v>0</v>
      </c>
      <c r="U66" s="33"/>
      <c r="V66" s="14">
        <f t="shared" si="5"/>
        <v>0</v>
      </c>
      <c r="W66" s="395" t="str">
        <f t="shared" si="6"/>
        <v>-</v>
      </c>
    </row>
    <row r="67" s="364" customFormat="1" ht="50.1" customHeight="1" spans="2:23">
      <c r="B67" s="8" t="s">
        <v>561</v>
      </c>
      <c r="C67" s="8" t="s">
        <v>455</v>
      </c>
      <c r="D67" s="9" t="s">
        <v>562</v>
      </c>
      <c r="E67" s="15"/>
      <c r="F67" s="44" t="s">
        <v>16</v>
      </c>
      <c r="G67" s="44" t="s">
        <v>484</v>
      </c>
      <c r="H67" s="44" t="s">
        <v>462</v>
      </c>
      <c r="I67" s="42" t="s">
        <v>459</v>
      </c>
      <c r="J67" s="16" t="s">
        <v>563</v>
      </c>
      <c r="K67" s="16"/>
      <c r="L67" s="380"/>
      <c r="M67" s="16"/>
      <c r="N67" s="16"/>
      <c r="O67" s="384"/>
      <c r="P67" s="384"/>
      <c r="Q67" s="384"/>
      <c r="R67" s="384"/>
      <c r="S67" s="381"/>
      <c r="T67" s="17">
        <f t="shared" si="0"/>
        <v>0</v>
      </c>
      <c r="U67" s="17"/>
      <c r="V67" s="16">
        <f t="shared" si="5"/>
        <v>0</v>
      </c>
      <c r="W67" s="398" t="str">
        <f t="shared" si="6"/>
        <v>-</v>
      </c>
    </row>
    <row r="68" s="364" customFormat="1" ht="50.1" customHeight="1" spans="2:23">
      <c r="B68" s="12"/>
      <c r="C68" s="12"/>
      <c r="D68" s="13"/>
      <c r="E68" s="10"/>
      <c r="F68" s="43" t="s">
        <v>17</v>
      </c>
      <c r="G68" s="43" t="s">
        <v>486</v>
      </c>
      <c r="H68" s="43" t="s">
        <v>465</v>
      </c>
      <c r="I68" s="43" t="s">
        <v>459</v>
      </c>
      <c r="J68" s="11" t="s">
        <v>564</v>
      </c>
      <c r="K68" s="11"/>
      <c r="L68" s="376"/>
      <c r="M68" s="11"/>
      <c r="N68" s="11"/>
      <c r="O68" s="385"/>
      <c r="P68" s="385"/>
      <c r="Q68" s="385"/>
      <c r="R68" s="385"/>
      <c r="S68" s="377"/>
      <c r="T68" s="11">
        <f t="shared" ref="T68:T131" si="11">IF($A$1="补货",L68+M68+N68,L68)</f>
        <v>0</v>
      </c>
      <c r="U68" s="31"/>
      <c r="V68" s="11">
        <f t="shared" si="5"/>
        <v>0</v>
      </c>
      <c r="W68" s="392" t="str">
        <f t="shared" si="6"/>
        <v>-</v>
      </c>
    </row>
    <row r="69" s="364" customFormat="1" ht="50.1" customHeight="1" spans="2:23">
      <c r="B69" s="20"/>
      <c r="C69" s="20"/>
      <c r="D69" s="18"/>
      <c r="E69" s="19"/>
      <c r="F69" s="30" t="s">
        <v>18</v>
      </c>
      <c r="G69" s="30" t="s">
        <v>488</v>
      </c>
      <c r="H69" s="30" t="s">
        <v>468</v>
      </c>
      <c r="I69" s="27" t="s">
        <v>459</v>
      </c>
      <c r="J69" s="14" t="s">
        <v>565</v>
      </c>
      <c r="K69" s="14"/>
      <c r="L69" s="378"/>
      <c r="M69" s="14"/>
      <c r="N69" s="14"/>
      <c r="O69" s="387"/>
      <c r="P69" s="387"/>
      <c r="Q69" s="387"/>
      <c r="R69" s="387"/>
      <c r="S69" s="379"/>
      <c r="T69" s="33">
        <f t="shared" si="11"/>
        <v>0</v>
      </c>
      <c r="U69" s="33"/>
      <c r="V69" s="14">
        <f t="shared" si="5"/>
        <v>0</v>
      </c>
      <c r="W69" s="395" t="str">
        <f t="shared" si="6"/>
        <v>-</v>
      </c>
    </row>
    <row r="70" s="364" customFormat="1" ht="50.1" customHeight="1" spans="2:23">
      <c r="B70" s="8" t="s">
        <v>566</v>
      </c>
      <c r="C70" s="8" t="s">
        <v>455</v>
      </c>
      <c r="D70" s="9" t="s">
        <v>567</v>
      </c>
      <c r="E70" s="15"/>
      <c r="F70" s="44" t="s">
        <v>16</v>
      </c>
      <c r="G70" s="44" t="s">
        <v>568</v>
      </c>
      <c r="H70" s="44" t="s">
        <v>569</v>
      </c>
      <c r="I70" s="93" t="s">
        <v>459</v>
      </c>
      <c r="J70" s="16" t="s">
        <v>570</v>
      </c>
      <c r="K70" s="16"/>
      <c r="L70" s="380"/>
      <c r="M70" s="16"/>
      <c r="N70" s="16"/>
      <c r="O70" s="381"/>
      <c r="P70" s="381"/>
      <c r="Q70" s="381"/>
      <c r="R70" s="381"/>
      <c r="S70" s="381"/>
      <c r="T70" s="396">
        <f t="shared" si="11"/>
        <v>0</v>
      </c>
      <c r="U70" s="17"/>
      <c r="V70" s="397">
        <f t="shared" si="5"/>
        <v>0</v>
      </c>
      <c r="W70" s="398" t="str">
        <f t="shared" si="6"/>
        <v>-</v>
      </c>
    </row>
    <row r="71" s="364" customFormat="1" ht="50.1" customHeight="1" spans="2:23">
      <c r="B71" s="12"/>
      <c r="C71" s="12"/>
      <c r="D71" s="13"/>
      <c r="E71" s="10"/>
      <c r="F71" s="43" t="s">
        <v>17</v>
      </c>
      <c r="G71" s="43" t="s">
        <v>457</v>
      </c>
      <c r="H71" s="43" t="s">
        <v>458</v>
      </c>
      <c r="I71" s="138" t="s">
        <v>459</v>
      </c>
      <c r="J71" s="11" t="s">
        <v>571</v>
      </c>
      <c r="K71" s="11"/>
      <c r="L71" s="376"/>
      <c r="M71" s="11"/>
      <c r="N71" s="11"/>
      <c r="O71" s="377"/>
      <c r="P71" s="377"/>
      <c r="Q71" s="377"/>
      <c r="R71" s="377"/>
      <c r="S71" s="377"/>
      <c r="T71" s="391">
        <f t="shared" si="11"/>
        <v>0</v>
      </c>
      <c r="U71" s="31"/>
      <c r="V71" s="391">
        <f t="shared" si="5"/>
        <v>0</v>
      </c>
      <c r="W71" s="392" t="str">
        <f t="shared" si="6"/>
        <v>-</v>
      </c>
    </row>
    <row r="72" s="364" customFormat="1" ht="50.1" customHeight="1" spans="2:23">
      <c r="B72" s="12"/>
      <c r="C72" s="12"/>
      <c r="D72" s="13"/>
      <c r="E72" s="10"/>
      <c r="F72" s="43" t="s">
        <v>18</v>
      </c>
      <c r="G72" s="43" t="s">
        <v>484</v>
      </c>
      <c r="H72" s="43" t="s">
        <v>462</v>
      </c>
      <c r="I72" s="138" t="s">
        <v>459</v>
      </c>
      <c r="J72" s="11" t="s">
        <v>572</v>
      </c>
      <c r="K72" s="11"/>
      <c r="L72" s="376"/>
      <c r="M72" s="11"/>
      <c r="N72" s="11"/>
      <c r="O72" s="377"/>
      <c r="P72" s="377"/>
      <c r="Q72" s="377"/>
      <c r="R72" s="377"/>
      <c r="S72" s="377"/>
      <c r="T72" s="391">
        <f t="shared" si="11"/>
        <v>0</v>
      </c>
      <c r="U72" s="31"/>
      <c r="V72" s="391">
        <f t="shared" si="5"/>
        <v>0</v>
      </c>
      <c r="W72" s="392" t="str">
        <f t="shared" si="6"/>
        <v>-</v>
      </c>
    </row>
    <row r="73" s="364" customFormat="1" ht="50.1" customHeight="1" spans="2:23">
      <c r="B73" s="12"/>
      <c r="C73" s="12"/>
      <c r="D73" s="13"/>
      <c r="E73" s="10"/>
      <c r="F73" s="43" t="s">
        <v>19</v>
      </c>
      <c r="G73" s="43" t="s">
        <v>486</v>
      </c>
      <c r="H73" s="43" t="s">
        <v>573</v>
      </c>
      <c r="I73" s="151" t="s">
        <v>472</v>
      </c>
      <c r="J73" s="11" t="s">
        <v>574</v>
      </c>
      <c r="K73" s="11"/>
      <c r="L73" s="376"/>
      <c r="M73" s="11"/>
      <c r="N73" s="11"/>
      <c r="O73" s="377"/>
      <c r="P73" s="377"/>
      <c r="Q73" s="377"/>
      <c r="R73" s="377"/>
      <c r="S73" s="377"/>
      <c r="T73" s="391">
        <f t="shared" si="11"/>
        <v>0</v>
      </c>
      <c r="U73" s="31"/>
      <c r="V73" s="391">
        <f t="shared" si="5"/>
        <v>0</v>
      </c>
      <c r="W73" s="392" t="str">
        <f t="shared" si="6"/>
        <v>-</v>
      </c>
    </row>
    <row r="74" s="364" customFormat="1" ht="50.1" customHeight="1" spans="2:23">
      <c r="B74" s="20"/>
      <c r="C74" s="20"/>
      <c r="D74" s="18"/>
      <c r="E74" s="19"/>
      <c r="F74" s="30" t="s">
        <v>20</v>
      </c>
      <c r="G74" s="30" t="s">
        <v>488</v>
      </c>
      <c r="H74" s="30" t="s">
        <v>575</v>
      </c>
      <c r="I74" s="152" t="s">
        <v>472</v>
      </c>
      <c r="J74" s="14" t="s">
        <v>576</v>
      </c>
      <c r="K74" s="14"/>
      <c r="L74" s="378"/>
      <c r="M74" s="14"/>
      <c r="N74" s="14"/>
      <c r="O74" s="379"/>
      <c r="P74" s="379"/>
      <c r="Q74" s="379"/>
      <c r="R74" s="379"/>
      <c r="S74" s="379"/>
      <c r="T74" s="393">
        <f t="shared" si="11"/>
        <v>0</v>
      </c>
      <c r="U74" s="33"/>
      <c r="V74" s="394">
        <f t="shared" si="5"/>
        <v>0</v>
      </c>
      <c r="W74" s="395" t="str">
        <f t="shared" si="6"/>
        <v>-</v>
      </c>
    </row>
    <row r="75" s="366" customFormat="1" ht="50.1" customHeight="1" spans="2:25">
      <c r="B75" s="8" t="s">
        <v>577</v>
      </c>
      <c r="C75" s="8" t="s">
        <v>455</v>
      </c>
      <c r="D75" s="9" t="s">
        <v>578</v>
      </c>
      <c r="E75" s="15"/>
      <c r="F75" s="106" t="s">
        <v>16</v>
      </c>
      <c r="G75" s="106" t="s">
        <v>457</v>
      </c>
      <c r="H75" s="106" t="s">
        <v>458</v>
      </c>
      <c r="I75" s="110" t="s">
        <v>459</v>
      </c>
      <c r="J75" s="16" t="s">
        <v>579</v>
      </c>
      <c r="K75" s="16"/>
      <c r="L75" s="380"/>
      <c r="M75" s="16"/>
      <c r="N75" s="16"/>
      <c r="O75" s="412"/>
      <c r="P75" s="412"/>
      <c r="Q75" s="412"/>
      <c r="R75" s="412"/>
      <c r="S75" s="420"/>
      <c r="T75" s="17">
        <f t="shared" si="11"/>
        <v>0</v>
      </c>
      <c r="U75" s="106"/>
      <c r="V75" s="400">
        <f t="shared" si="5"/>
        <v>0</v>
      </c>
      <c r="W75" s="398" t="str">
        <f t="shared" si="6"/>
        <v>-</v>
      </c>
      <c r="Y75" s="364"/>
    </row>
    <row r="76" s="364" customFormat="1" ht="50.1" customHeight="1" spans="2:23">
      <c r="B76" s="12"/>
      <c r="C76" s="12"/>
      <c r="D76" s="13"/>
      <c r="E76" s="10"/>
      <c r="F76" s="107" t="s">
        <v>17</v>
      </c>
      <c r="G76" s="107" t="s">
        <v>461</v>
      </c>
      <c r="H76" s="107" t="s">
        <v>462</v>
      </c>
      <c r="I76" s="107" t="s">
        <v>459</v>
      </c>
      <c r="J76" s="11" t="s">
        <v>580</v>
      </c>
      <c r="K76" s="11"/>
      <c r="L76" s="376"/>
      <c r="M76" s="11"/>
      <c r="N76" s="11"/>
      <c r="O76" s="413"/>
      <c r="P76" s="413"/>
      <c r="Q76" s="413"/>
      <c r="R76" s="413"/>
      <c r="S76" s="421"/>
      <c r="T76" s="31">
        <f t="shared" si="11"/>
        <v>0</v>
      </c>
      <c r="U76" s="31"/>
      <c r="V76" s="402">
        <f t="shared" si="5"/>
        <v>0</v>
      </c>
      <c r="W76" s="392" t="str">
        <f t="shared" si="6"/>
        <v>-</v>
      </c>
    </row>
    <row r="77" s="364" customFormat="1" ht="50.1" customHeight="1" spans="2:23">
      <c r="B77" s="12"/>
      <c r="C77" s="12"/>
      <c r="D77" s="13"/>
      <c r="E77" s="10"/>
      <c r="F77" s="108" t="s">
        <v>18</v>
      </c>
      <c r="G77" s="108" t="s">
        <v>464</v>
      </c>
      <c r="H77" s="108" t="s">
        <v>465</v>
      </c>
      <c r="I77" s="108" t="s">
        <v>459</v>
      </c>
      <c r="J77" s="32" t="s">
        <v>581</v>
      </c>
      <c r="K77" s="28"/>
      <c r="L77" s="382"/>
      <c r="M77" s="28"/>
      <c r="N77" s="28"/>
      <c r="O77" s="414"/>
      <c r="P77" s="414"/>
      <c r="Q77" s="414"/>
      <c r="R77" s="414"/>
      <c r="S77" s="422"/>
      <c r="T77" s="31">
        <f t="shared" si="11"/>
        <v>0</v>
      </c>
      <c r="U77" s="31"/>
      <c r="V77" s="402">
        <f t="shared" si="5"/>
        <v>0</v>
      </c>
      <c r="W77" s="392" t="str">
        <f t="shared" si="6"/>
        <v>-</v>
      </c>
    </row>
    <row r="78" s="364" customFormat="1" ht="50.1" customHeight="1" spans="2:23">
      <c r="B78" s="12"/>
      <c r="C78" s="12"/>
      <c r="D78" s="18"/>
      <c r="E78" s="19"/>
      <c r="F78" s="109" t="s">
        <v>19</v>
      </c>
      <c r="G78" s="109" t="s">
        <v>467</v>
      </c>
      <c r="H78" s="109" t="s">
        <v>468</v>
      </c>
      <c r="I78" s="109" t="s">
        <v>459</v>
      </c>
      <c r="J78" s="14" t="s">
        <v>582</v>
      </c>
      <c r="K78" s="14"/>
      <c r="L78" s="378"/>
      <c r="M78" s="14"/>
      <c r="N78" s="14"/>
      <c r="O78" s="415"/>
      <c r="P78" s="415"/>
      <c r="Q78" s="415"/>
      <c r="R78" s="415"/>
      <c r="S78" s="424"/>
      <c r="T78" s="33">
        <f t="shared" si="11"/>
        <v>0</v>
      </c>
      <c r="U78" s="33"/>
      <c r="V78" s="407">
        <f t="shared" si="5"/>
        <v>0</v>
      </c>
      <c r="W78" s="395" t="str">
        <f t="shared" si="6"/>
        <v>-</v>
      </c>
    </row>
    <row r="79" s="364" customFormat="1" ht="50.1" customHeight="1" spans="2:23">
      <c r="B79" s="12"/>
      <c r="C79" s="12"/>
      <c r="D79" s="9" t="s">
        <v>583</v>
      </c>
      <c r="E79" s="15"/>
      <c r="F79" s="110" t="s">
        <v>16</v>
      </c>
      <c r="G79" s="110" t="s">
        <v>457</v>
      </c>
      <c r="H79" s="110" t="s">
        <v>458</v>
      </c>
      <c r="I79" s="110" t="s">
        <v>459</v>
      </c>
      <c r="J79" s="35" t="s">
        <v>584</v>
      </c>
      <c r="K79" s="35"/>
      <c r="L79" s="388"/>
      <c r="M79" s="35"/>
      <c r="N79" s="35"/>
      <c r="O79" s="416"/>
      <c r="P79" s="416"/>
      <c r="Q79" s="416"/>
      <c r="R79" s="416"/>
      <c r="S79" s="431"/>
      <c r="T79" s="36">
        <f t="shared" si="11"/>
        <v>0</v>
      </c>
      <c r="U79" s="36"/>
      <c r="V79" s="408">
        <f t="shared" si="5"/>
        <v>0</v>
      </c>
      <c r="W79" s="409" t="str">
        <f t="shared" si="6"/>
        <v>-</v>
      </c>
    </row>
    <row r="80" s="364" customFormat="1" ht="50.1" customHeight="1" spans="2:23">
      <c r="B80" s="12"/>
      <c r="C80" s="12"/>
      <c r="D80" s="13"/>
      <c r="E80" s="10"/>
      <c r="F80" s="107" t="s">
        <v>17</v>
      </c>
      <c r="G80" s="107" t="s">
        <v>461</v>
      </c>
      <c r="H80" s="107" t="s">
        <v>462</v>
      </c>
      <c r="I80" s="107" t="s">
        <v>459</v>
      </c>
      <c r="J80" s="417" t="s">
        <v>585</v>
      </c>
      <c r="K80" s="417"/>
      <c r="L80" s="376"/>
      <c r="M80" s="417"/>
      <c r="N80" s="417"/>
      <c r="O80" s="413"/>
      <c r="P80" s="413"/>
      <c r="Q80" s="413"/>
      <c r="R80" s="413"/>
      <c r="S80" s="421"/>
      <c r="T80" s="31">
        <f t="shared" si="11"/>
        <v>0</v>
      </c>
      <c r="U80" s="31"/>
      <c r="V80" s="402">
        <f t="shared" si="5"/>
        <v>0</v>
      </c>
      <c r="W80" s="392" t="str">
        <f t="shared" si="6"/>
        <v>-</v>
      </c>
    </row>
    <row r="81" s="364" customFormat="1" ht="50.1" customHeight="1" spans="2:23">
      <c r="B81" s="12"/>
      <c r="C81" s="12"/>
      <c r="D81" s="13"/>
      <c r="E81" s="10"/>
      <c r="F81" s="108" t="s">
        <v>18</v>
      </c>
      <c r="G81" s="108" t="s">
        <v>464</v>
      </c>
      <c r="H81" s="108" t="s">
        <v>465</v>
      </c>
      <c r="I81" s="108" t="s">
        <v>459</v>
      </c>
      <c r="J81" s="418" t="s">
        <v>586</v>
      </c>
      <c r="K81" s="419"/>
      <c r="L81" s="382"/>
      <c r="M81" s="419"/>
      <c r="N81" s="419"/>
      <c r="O81" s="414"/>
      <c r="P81" s="414"/>
      <c r="Q81" s="414"/>
      <c r="R81" s="414"/>
      <c r="S81" s="422"/>
      <c r="T81" s="31">
        <f t="shared" si="11"/>
        <v>0</v>
      </c>
      <c r="U81" s="31"/>
      <c r="V81" s="402">
        <f t="shared" si="5"/>
        <v>0</v>
      </c>
      <c r="W81" s="392" t="str">
        <f t="shared" si="6"/>
        <v>-</v>
      </c>
    </row>
    <row r="82" s="364" customFormat="1" ht="50.1" customHeight="1" spans="2:23">
      <c r="B82" s="20"/>
      <c r="C82" s="20"/>
      <c r="D82" s="18"/>
      <c r="E82" s="19"/>
      <c r="F82" s="109" t="s">
        <v>19</v>
      </c>
      <c r="G82" s="109" t="s">
        <v>467</v>
      </c>
      <c r="H82" s="109" t="s">
        <v>468</v>
      </c>
      <c r="I82" s="108" t="s">
        <v>459</v>
      </c>
      <c r="J82" s="14" t="s">
        <v>587</v>
      </c>
      <c r="K82" s="14"/>
      <c r="L82" s="378"/>
      <c r="M82" s="14"/>
      <c r="N82" s="14"/>
      <c r="O82" s="415"/>
      <c r="P82" s="415"/>
      <c r="Q82" s="415"/>
      <c r="R82" s="415"/>
      <c r="S82" s="424"/>
      <c r="T82" s="33">
        <f t="shared" si="11"/>
        <v>0</v>
      </c>
      <c r="U82" s="33"/>
      <c r="V82" s="407">
        <f t="shared" si="5"/>
        <v>0</v>
      </c>
      <c r="W82" s="395" t="str">
        <f t="shared" si="6"/>
        <v>-</v>
      </c>
    </row>
    <row r="83" s="364" customFormat="1" ht="50.1" customHeight="1" spans="2:23">
      <c r="B83" s="8" t="s">
        <v>588</v>
      </c>
      <c r="C83" s="21" t="s">
        <v>491</v>
      </c>
      <c r="D83" s="22">
        <v>19021</v>
      </c>
      <c r="E83" s="15"/>
      <c r="F83" s="44" t="s">
        <v>16</v>
      </c>
      <c r="G83" s="44" t="s">
        <v>457</v>
      </c>
      <c r="H83" s="44" t="s">
        <v>492</v>
      </c>
      <c r="I83" s="162" t="s">
        <v>459</v>
      </c>
      <c r="J83" s="16" t="s">
        <v>589</v>
      </c>
      <c r="K83" s="16"/>
      <c r="L83" s="380"/>
      <c r="M83" s="16"/>
      <c r="N83" s="16"/>
      <c r="O83" s="420"/>
      <c r="P83" s="420"/>
      <c r="Q83" s="420"/>
      <c r="R83" s="420"/>
      <c r="S83" s="420"/>
      <c r="T83" s="399">
        <f t="shared" si="11"/>
        <v>0</v>
      </c>
      <c r="U83" s="17"/>
      <c r="V83" s="400">
        <f t="shared" si="5"/>
        <v>0</v>
      </c>
      <c r="W83" s="398" t="str">
        <f t="shared" si="6"/>
        <v>-</v>
      </c>
    </row>
    <row r="84" s="364" customFormat="1" ht="50.1" customHeight="1" spans="2:23">
      <c r="B84" s="12"/>
      <c r="C84" s="12"/>
      <c r="D84" s="13"/>
      <c r="E84" s="10"/>
      <c r="F84" s="43" t="s">
        <v>17</v>
      </c>
      <c r="G84" s="43" t="s">
        <v>484</v>
      </c>
      <c r="H84" s="43" t="s">
        <v>462</v>
      </c>
      <c r="I84" s="91" t="s">
        <v>459</v>
      </c>
      <c r="J84" s="11" t="s">
        <v>590</v>
      </c>
      <c r="K84" s="11"/>
      <c r="L84" s="376"/>
      <c r="M84" s="11"/>
      <c r="N84" s="11"/>
      <c r="O84" s="421"/>
      <c r="P84" s="421"/>
      <c r="Q84" s="421"/>
      <c r="R84" s="421"/>
      <c r="S84" s="421"/>
      <c r="T84" s="401">
        <f t="shared" si="11"/>
        <v>0</v>
      </c>
      <c r="U84" s="31"/>
      <c r="V84" s="402">
        <f t="shared" si="5"/>
        <v>0</v>
      </c>
      <c r="W84" s="392" t="str">
        <f t="shared" si="6"/>
        <v>-</v>
      </c>
    </row>
    <row r="85" s="364" customFormat="1" ht="50.1" customHeight="1" spans="2:23">
      <c r="B85" s="12"/>
      <c r="C85" s="12"/>
      <c r="D85" s="13"/>
      <c r="E85" s="10"/>
      <c r="F85" s="27" t="s">
        <v>18</v>
      </c>
      <c r="G85" s="27" t="s">
        <v>486</v>
      </c>
      <c r="H85" s="27" t="s">
        <v>465</v>
      </c>
      <c r="I85" s="163" t="s">
        <v>472</v>
      </c>
      <c r="J85" s="419" t="s">
        <v>591</v>
      </c>
      <c r="K85" s="419"/>
      <c r="L85" s="382"/>
      <c r="M85" s="419"/>
      <c r="N85" s="419"/>
      <c r="O85" s="422"/>
      <c r="P85" s="422"/>
      <c r="Q85" s="422"/>
      <c r="R85" s="422"/>
      <c r="S85" s="422"/>
      <c r="T85" s="403">
        <f t="shared" si="11"/>
        <v>0</v>
      </c>
      <c r="U85" s="32"/>
      <c r="V85" s="404">
        <f t="shared" si="5"/>
        <v>0</v>
      </c>
      <c r="W85" s="405" t="str">
        <f t="shared" si="6"/>
        <v>-</v>
      </c>
    </row>
    <row r="86" s="364" customFormat="1" ht="50.1" customHeight="1" spans="2:23">
      <c r="B86" s="20"/>
      <c r="C86" s="20"/>
      <c r="D86" s="18"/>
      <c r="E86" s="19"/>
      <c r="F86" s="30" t="s">
        <v>19</v>
      </c>
      <c r="G86" s="30" t="s">
        <v>488</v>
      </c>
      <c r="H86" s="30" t="s">
        <v>468</v>
      </c>
      <c r="I86" s="165" t="s">
        <v>472</v>
      </c>
      <c r="J86" s="423" t="s">
        <v>592</v>
      </c>
      <c r="K86" s="423"/>
      <c r="L86" s="378"/>
      <c r="M86" s="423"/>
      <c r="N86" s="423"/>
      <c r="O86" s="424"/>
      <c r="P86" s="424"/>
      <c r="Q86" s="424"/>
      <c r="R86" s="424"/>
      <c r="S86" s="424"/>
      <c r="T86" s="406">
        <f t="shared" si="11"/>
        <v>0</v>
      </c>
      <c r="U86" s="33"/>
      <c r="V86" s="407">
        <f t="shared" si="5"/>
        <v>0</v>
      </c>
      <c r="W86" s="395" t="str">
        <f t="shared" si="6"/>
        <v>-</v>
      </c>
    </row>
    <row r="87" s="364" customFormat="1" ht="50.1" customHeight="1" spans="2:23">
      <c r="B87" s="8" t="s">
        <v>593</v>
      </c>
      <c r="C87" s="8" t="s">
        <v>491</v>
      </c>
      <c r="D87" s="9" t="s">
        <v>594</v>
      </c>
      <c r="E87" s="15"/>
      <c r="F87" s="44" t="s">
        <v>16</v>
      </c>
      <c r="G87" s="44" t="s">
        <v>484</v>
      </c>
      <c r="H87" s="44" t="s">
        <v>462</v>
      </c>
      <c r="I87" s="166" t="s">
        <v>472</v>
      </c>
      <c r="J87" s="16" t="s">
        <v>595</v>
      </c>
      <c r="K87" s="16"/>
      <c r="L87" s="380"/>
      <c r="M87" s="16"/>
      <c r="N87" s="16"/>
      <c r="O87" s="420"/>
      <c r="P87" s="420"/>
      <c r="Q87" s="420"/>
      <c r="R87" s="420"/>
      <c r="S87" s="420"/>
      <c r="T87" s="396">
        <f t="shared" si="11"/>
        <v>0</v>
      </c>
      <c r="U87" s="17"/>
      <c r="V87" s="397">
        <f t="shared" si="5"/>
        <v>0</v>
      </c>
      <c r="W87" s="398" t="str">
        <f t="shared" ref="W87:W95" si="12">IF(S87&gt;0,V87/S87*7,"-")</f>
        <v>-</v>
      </c>
    </row>
    <row r="88" s="364" customFormat="1" ht="50.1" customHeight="1" spans="2:23">
      <c r="B88" s="12"/>
      <c r="C88" s="12"/>
      <c r="D88" s="13"/>
      <c r="E88" s="10"/>
      <c r="F88" s="43" t="s">
        <v>17</v>
      </c>
      <c r="G88" s="43" t="s">
        <v>486</v>
      </c>
      <c r="H88" s="43" t="s">
        <v>465</v>
      </c>
      <c r="I88" s="151" t="s">
        <v>472</v>
      </c>
      <c r="J88" s="11" t="s">
        <v>596</v>
      </c>
      <c r="K88" s="11"/>
      <c r="L88" s="376"/>
      <c r="M88" s="11"/>
      <c r="N88" s="11"/>
      <c r="O88" s="421"/>
      <c r="P88" s="421"/>
      <c r="Q88" s="421"/>
      <c r="R88" s="421"/>
      <c r="S88" s="421"/>
      <c r="T88" s="391">
        <f t="shared" si="11"/>
        <v>0</v>
      </c>
      <c r="U88" s="31"/>
      <c r="V88" s="391">
        <f t="shared" ref="V88:V95" si="13">T88+U88</f>
        <v>0</v>
      </c>
      <c r="W88" s="392" t="str">
        <f t="shared" si="12"/>
        <v>-</v>
      </c>
    </row>
    <row r="89" s="364" customFormat="1" ht="50.1" customHeight="1" spans="2:23">
      <c r="B89" s="20"/>
      <c r="C89" s="20"/>
      <c r="D89" s="18"/>
      <c r="E89" s="19"/>
      <c r="F89" s="30" t="s">
        <v>18</v>
      </c>
      <c r="G89" s="30" t="s">
        <v>488</v>
      </c>
      <c r="H89" s="30" t="s">
        <v>468</v>
      </c>
      <c r="I89" s="152" t="s">
        <v>472</v>
      </c>
      <c r="J89" s="14" t="s">
        <v>597</v>
      </c>
      <c r="K89" s="14"/>
      <c r="L89" s="378"/>
      <c r="M89" s="14"/>
      <c r="N89" s="14"/>
      <c r="O89" s="424"/>
      <c r="P89" s="424"/>
      <c r="Q89" s="424"/>
      <c r="R89" s="424"/>
      <c r="S89" s="424"/>
      <c r="T89" s="393">
        <f t="shared" si="11"/>
        <v>0</v>
      </c>
      <c r="U89" s="33"/>
      <c r="V89" s="394">
        <f t="shared" si="13"/>
        <v>0</v>
      </c>
      <c r="W89" s="395" t="str">
        <f t="shared" si="12"/>
        <v>-</v>
      </c>
    </row>
    <row r="90" s="364" customFormat="1" ht="50.1" customHeight="1" spans="2:23">
      <c r="B90" s="8" t="s">
        <v>598</v>
      </c>
      <c r="C90" s="8" t="s">
        <v>491</v>
      </c>
      <c r="D90" s="9" t="s">
        <v>599</v>
      </c>
      <c r="E90" s="15"/>
      <c r="F90" s="44" t="s">
        <v>16</v>
      </c>
      <c r="G90" s="44" t="s">
        <v>484</v>
      </c>
      <c r="H90" s="44" t="s">
        <v>462</v>
      </c>
      <c r="I90" s="425" t="s">
        <v>472</v>
      </c>
      <c r="J90" s="16" t="s">
        <v>600</v>
      </c>
      <c r="K90" s="16"/>
      <c r="L90" s="380"/>
      <c r="M90" s="16"/>
      <c r="N90" s="16"/>
      <c r="O90" s="412"/>
      <c r="P90" s="412"/>
      <c r="Q90" s="412"/>
      <c r="R90" s="412"/>
      <c r="S90" s="420"/>
      <c r="T90" s="17">
        <f t="shared" si="11"/>
        <v>0</v>
      </c>
      <c r="U90" s="17"/>
      <c r="V90" s="16">
        <f t="shared" si="13"/>
        <v>0</v>
      </c>
      <c r="W90" s="398" t="str">
        <f t="shared" si="12"/>
        <v>-</v>
      </c>
    </row>
    <row r="91" s="364" customFormat="1" ht="50.1" customHeight="1" spans="2:23">
      <c r="B91" s="12"/>
      <c r="C91" s="12"/>
      <c r="D91" s="13"/>
      <c r="E91" s="10"/>
      <c r="F91" s="43" t="s">
        <v>17</v>
      </c>
      <c r="G91" s="43" t="s">
        <v>486</v>
      </c>
      <c r="H91" s="43" t="s">
        <v>465</v>
      </c>
      <c r="I91" s="426" t="s">
        <v>472</v>
      </c>
      <c r="J91" s="11" t="s">
        <v>601</v>
      </c>
      <c r="K91" s="11"/>
      <c r="L91" s="376"/>
      <c r="M91" s="11"/>
      <c r="N91" s="11"/>
      <c r="O91" s="413"/>
      <c r="P91" s="413"/>
      <c r="Q91" s="413"/>
      <c r="R91" s="413"/>
      <c r="S91" s="421"/>
      <c r="T91" s="31">
        <f t="shared" si="11"/>
        <v>0</v>
      </c>
      <c r="U91" s="31"/>
      <c r="V91" s="11">
        <f t="shared" si="13"/>
        <v>0</v>
      </c>
      <c r="W91" s="392" t="str">
        <f t="shared" si="12"/>
        <v>-</v>
      </c>
    </row>
    <row r="92" s="364" customFormat="1" ht="50.1" customHeight="1" spans="2:23">
      <c r="B92" s="20"/>
      <c r="C92" s="20"/>
      <c r="D92" s="18"/>
      <c r="E92" s="19"/>
      <c r="F92" s="30" t="s">
        <v>18</v>
      </c>
      <c r="G92" s="30" t="s">
        <v>488</v>
      </c>
      <c r="H92" s="30" t="s">
        <v>468</v>
      </c>
      <c r="I92" s="163" t="s">
        <v>472</v>
      </c>
      <c r="J92" s="14" t="s">
        <v>602</v>
      </c>
      <c r="K92" s="14"/>
      <c r="L92" s="378"/>
      <c r="M92" s="14"/>
      <c r="N92" s="14"/>
      <c r="O92" s="415"/>
      <c r="P92" s="415"/>
      <c r="Q92" s="415"/>
      <c r="R92" s="415"/>
      <c r="S92" s="424"/>
      <c r="T92" s="33">
        <f t="shared" si="11"/>
        <v>0</v>
      </c>
      <c r="U92" s="33"/>
      <c r="V92" s="14">
        <f t="shared" si="13"/>
        <v>0</v>
      </c>
      <c r="W92" s="395" t="str">
        <f t="shared" si="12"/>
        <v>-</v>
      </c>
    </row>
    <row r="93" s="366" customFormat="1" ht="50.1" customHeight="1" spans="2:25">
      <c r="B93" s="8" t="s">
        <v>603</v>
      </c>
      <c r="C93" s="8" t="s">
        <v>491</v>
      </c>
      <c r="D93" s="111" t="s">
        <v>604</v>
      </c>
      <c r="E93" s="112"/>
      <c r="F93" s="44" t="s">
        <v>16</v>
      </c>
      <c r="G93" s="44" t="s">
        <v>457</v>
      </c>
      <c r="H93" s="44" t="s">
        <v>462</v>
      </c>
      <c r="I93" s="427" t="s">
        <v>472</v>
      </c>
      <c r="J93" s="16" t="s">
        <v>605</v>
      </c>
      <c r="K93" s="16"/>
      <c r="L93" s="380"/>
      <c r="M93" s="16"/>
      <c r="N93" s="16"/>
      <c r="O93" s="384"/>
      <c r="P93" s="384"/>
      <c r="Q93" s="384"/>
      <c r="R93" s="384"/>
      <c r="S93" s="381"/>
      <c r="T93" s="17">
        <f t="shared" si="11"/>
        <v>0</v>
      </c>
      <c r="U93" s="106"/>
      <c r="V93" s="16">
        <f t="shared" si="13"/>
        <v>0</v>
      </c>
      <c r="W93" s="398" t="str">
        <f t="shared" si="12"/>
        <v>-</v>
      </c>
      <c r="Y93" s="364"/>
    </row>
    <row r="94" s="364" customFormat="1" ht="50.1" customHeight="1" spans="2:23">
      <c r="B94" s="12"/>
      <c r="C94" s="12"/>
      <c r="D94" s="113"/>
      <c r="E94" s="10"/>
      <c r="F94" s="43" t="s">
        <v>17</v>
      </c>
      <c r="G94" s="107" t="s">
        <v>461</v>
      </c>
      <c r="H94" s="107" t="s">
        <v>462</v>
      </c>
      <c r="I94" s="428" t="s">
        <v>472</v>
      </c>
      <c r="J94" s="11" t="s">
        <v>606</v>
      </c>
      <c r="K94" s="11"/>
      <c r="L94" s="376"/>
      <c r="M94" s="11"/>
      <c r="N94" s="11"/>
      <c r="O94" s="385"/>
      <c r="P94" s="385"/>
      <c r="Q94" s="385"/>
      <c r="R94" s="385"/>
      <c r="S94" s="377"/>
      <c r="T94" s="11">
        <f t="shared" si="11"/>
        <v>0</v>
      </c>
      <c r="U94" s="31"/>
      <c r="V94" s="11">
        <f t="shared" si="13"/>
        <v>0</v>
      </c>
      <c r="W94" s="392" t="str">
        <f t="shared" si="12"/>
        <v>-</v>
      </c>
    </row>
    <row r="95" s="364" customFormat="1" ht="50.1" customHeight="1" spans="2:23">
      <c r="B95" s="12"/>
      <c r="C95" s="12"/>
      <c r="D95" s="113"/>
      <c r="E95" s="10"/>
      <c r="F95" s="27" t="s">
        <v>18</v>
      </c>
      <c r="G95" s="108" t="s">
        <v>464</v>
      </c>
      <c r="H95" s="108" t="s">
        <v>465</v>
      </c>
      <c r="I95" s="429" t="s">
        <v>472</v>
      </c>
      <c r="J95" s="28" t="s">
        <v>607</v>
      </c>
      <c r="K95" s="28"/>
      <c r="L95" s="382"/>
      <c r="M95" s="28"/>
      <c r="N95" s="28"/>
      <c r="O95" s="386"/>
      <c r="P95" s="386"/>
      <c r="Q95" s="386"/>
      <c r="R95" s="386"/>
      <c r="S95" s="383"/>
      <c r="T95" s="11">
        <f t="shared" si="11"/>
        <v>0</v>
      </c>
      <c r="U95" s="31"/>
      <c r="V95" s="11">
        <f t="shared" si="13"/>
        <v>0</v>
      </c>
      <c r="W95" s="392" t="str">
        <f t="shared" si="12"/>
        <v>-</v>
      </c>
    </row>
    <row r="96" s="364" customFormat="1" ht="50.1" customHeight="1" spans="2:23">
      <c r="B96" s="20"/>
      <c r="C96" s="12"/>
      <c r="D96" s="114"/>
      <c r="E96" s="10"/>
      <c r="F96" s="30" t="s">
        <v>19</v>
      </c>
      <c r="G96" s="30" t="s">
        <v>467</v>
      </c>
      <c r="H96" s="30" t="s">
        <v>468</v>
      </c>
      <c r="I96" s="165" t="s">
        <v>472</v>
      </c>
      <c r="J96" s="14" t="s">
        <v>608</v>
      </c>
      <c r="K96" s="14"/>
      <c r="L96" s="378"/>
      <c r="M96" s="14"/>
      <c r="N96" s="14"/>
      <c r="O96" s="387"/>
      <c r="P96" s="387"/>
      <c r="Q96" s="387"/>
      <c r="R96" s="387"/>
      <c r="S96" s="379"/>
      <c r="T96" s="33">
        <f t="shared" si="11"/>
        <v>0</v>
      </c>
      <c r="U96" s="33"/>
      <c r="V96" s="14">
        <f t="shared" ref="V96:V134" si="14">T96+U96</f>
        <v>0</v>
      </c>
      <c r="W96" s="395" t="str">
        <f t="shared" ref="W96:W134" si="15">IF(S96&gt;0,V96/S96*7,"-")</f>
        <v>-</v>
      </c>
    </row>
    <row r="97" s="364" customFormat="1" ht="50.1" customHeight="1" spans="2:23">
      <c r="B97" s="8" t="s">
        <v>609</v>
      </c>
      <c r="C97" s="8" t="s">
        <v>491</v>
      </c>
      <c r="D97" s="115" t="s">
        <v>610</v>
      </c>
      <c r="E97" s="15"/>
      <c r="F97" s="44" t="s">
        <v>16</v>
      </c>
      <c r="G97" s="44" t="s">
        <v>484</v>
      </c>
      <c r="H97" s="44" t="s">
        <v>462</v>
      </c>
      <c r="I97" s="174" t="s">
        <v>472</v>
      </c>
      <c r="J97" s="16" t="s">
        <v>611</v>
      </c>
      <c r="K97" s="16"/>
      <c r="L97" s="380"/>
      <c r="M97" s="16"/>
      <c r="N97" s="16"/>
      <c r="O97" s="381"/>
      <c r="P97" s="381"/>
      <c r="Q97" s="381"/>
      <c r="R97" s="381"/>
      <c r="S97" s="381"/>
      <c r="T97" s="396">
        <f t="shared" si="11"/>
        <v>0</v>
      </c>
      <c r="U97" s="17"/>
      <c r="V97" s="397">
        <f t="shared" si="14"/>
        <v>0</v>
      </c>
      <c r="W97" s="398" t="str">
        <f t="shared" si="15"/>
        <v>-</v>
      </c>
    </row>
    <row r="98" s="364" customFormat="1" ht="50.1" customHeight="1" spans="2:23">
      <c r="B98" s="12"/>
      <c r="C98" s="12"/>
      <c r="D98" s="115"/>
      <c r="E98" s="116"/>
      <c r="F98" s="43" t="s">
        <v>17</v>
      </c>
      <c r="G98" s="43" t="s">
        <v>486</v>
      </c>
      <c r="H98" s="43" t="s">
        <v>465</v>
      </c>
      <c r="I98" s="151" t="s">
        <v>472</v>
      </c>
      <c r="J98" s="11" t="s">
        <v>612</v>
      </c>
      <c r="K98" s="11"/>
      <c r="L98" s="376"/>
      <c r="M98" s="11"/>
      <c r="N98" s="11"/>
      <c r="O98" s="377"/>
      <c r="P98" s="377"/>
      <c r="Q98" s="377"/>
      <c r="R98" s="377"/>
      <c r="S98" s="377"/>
      <c r="T98" s="391">
        <f t="shared" si="11"/>
        <v>0</v>
      </c>
      <c r="U98" s="31"/>
      <c r="V98" s="391">
        <f t="shared" si="14"/>
        <v>0</v>
      </c>
      <c r="W98" s="392" t="str">
        <f t="shared" si="15"/>
        <v>-</v>
      </c>
    </row>
    <row r="99" s="364" customFormat="1" ht="50.1" customHeight="1" spans="2:23">
      <c r="B99" s="20"/>
      <c r="C99" s="117"/>
      <c r="D99" s="115"/>
      <c r="E99" s="116"/>
      <c r="F99" s="30" t="s">
        <v>18</v>
      </c>
      <c r="G99" s="30" t="s">
        <v>488</v>
      </c>
      <c r="H99" s="30" t="s">
        <v>468</v>
      </c>
      <c r="I99" s="175" t="s">
        <v>472</v>
      </c>
      <c r="J99" s="14" t="s">
        <v>613</v>
      </c>
      <c r="K99" s="14"/>
      <c r="L99" s="378"/>
      <c r="M99" s="14"/>
      <c r="N99" s="14"/>
      <c r="O99" s="379"/>
      <c r="P99" s="379"/>
      <c r="Q99" s="379"/>
      <c r="R99" s="379"/>
      <c r="S99" s="379"/>
      <c r="T99" s="393">
        <f t="shared" si="11"/>
        <v>0</v>
      </c>
      <c r="U99" s="33"/>
      <c r="V99" s="394">
        <f t="shared" si="14"/>
        <v>0</v>
      </c>
      <c r="W99" s="395" t="str">
        <f t="shared" si="15"/>
        <v>-</v>
      </c>
    </row>
    <row r="100" s="364" customFormat="1" ht="50.1" customHeight="1" spans="2:23">
      <c r="B100" s="8" t="s">
        <v>614</v>
      </c>
      <c r="C100" s="122" t="s">
        <v>491</v>
      </c>
      <c r="D100" s="123" t="s">
        <v>615</v>
      </c>
      <c r="E100" s="15"/>
      <c r="F100" s="44" t="s">
        <v>16</v>
      </c>
      <c r="G100" s="44" t="s">
        <v>484</v>
      </c>
      <c r="H100" s="44" t="s">
        <v>462</v>
      </c>
      <c r="I100" s="427" t="s">
        <v>472</v>
      </c>
      <c r="J100" s="16" t="s">
        <v>616</v>
      </c>
      <c r="K100" s="16"/>
      <c r="L100" s="380"/>
      <c r="M100" s="16"/>
      <c r="N100" s="16"/>
      <c r="O100" s="384"/>
      <c r="P100" s="384"/>
      <c r="Q100" s="384"/>
      <c r="R100" s="384"/>
      <c r="S100" s="381"/>
      <c r="T100" s="17">
        <f t="shared" si="11"/>
        <v>0</v>
      </c>
      <c r="U100" s="17"/>
      <c r="V100" s="16">
        <f t="shared" si="14"/>
        <v>0</v>
      </c>
      <c r="W100" s="398" t="str">
        <f t="shared" si="15"/>
        <v>-</v>
      </c>
    </row>
    <row r="101" s="364" customFormat="1" ht="50.1" customHeight="1" spans="2:23">
      <c r="B101" s="12"/>
      <c r="C101" s="12"/>
      <c r="D101" s="115"/>
      <c r="E101" s="10"/>
      <c r="F101" s="43" t="s">
        <v>17</v>
      </c>
      <c r="G101" s="43" t="s">
        <v>486</v>
      </c>
      <c r="H101" s="43" t="s">
        <v>465</v>
      </c>
      <c r="I101" s="426" t="s">
        <v>472</v>
      </c>
      <c r="J101" s="11" t="s">
        <v>617</v>
      </c>
      <c r="K101" s="11"/>
      <c r="L101" s="376"/>
      <c r="M101" s="11"/>
      <c r="N101" s="11"/>
      <c r="O101" s="385"/>
      <c r="P101" s="385"/>
      <c r="Q101" s="385"/>
      <c r="R101" s="385"/>
      <c r="S101" s="377"/>
      <c r="T101" s="31">
        <f t="shared" si="11"/>
        <v>0</v>
      </c>
      <c r="U101" s="31"/>
      <c r="V101" s="11">
        <f t="shared" si="14"/>
        <v>0</v>
      </c>
      <c r="W101" s="392" t="str">
        <f t="shared" si="15"/>
        <v>-</v>
      </c>
    </row>
    <row r="102" s="364" customFormat="1" ht="50.1" customHeight="1" spans="2:23">
      <c r="B102" s="20"/>
      <c r="C102" s="117"/>
      <c r="D102" s="115"/>
      <c r="E102" s="10"/>
      <c r="F102" s="30" t="s">
        <v>18</v>
      </c>
      <c r="G102" s="30" t="s">
        <v>488</v>
      </c>
      <c r="H102" s="30" t="s">
        <v>468</v>
      </c>
      <c r="I102" s="165" t="s">
        <v>472</v>
      </c>
      <c r="J102" s="430" t="s">
        <v>618</v>
      </c>
      <c r="K102" s="430"/>
      <c r="L102" s="378"/>
      <c r="M102" s="430"/>
      <c r="N102" s="430"/>
      <c r="O102" s="387"/>
      <c r="P102" s="387"/>
      <c r="Q102" s="387"/>
      <c r="R102" s="387"/>
      <c r="S102" s="379"/>
      <c r="T102" s="33">
        <f t="shared" si="11"/>
        <v>0</v>
      </c>
      <c r="U102" s="33"/>
      <c r="V102" s="14">
        <f t="shared" si="14"/>
        <v>0</v>
      </c>
      <c r="W102" s="395" t="str">
        <f t="shared" si="15"/>
        <v>-</v>
      </c>
    </row>
    <row r="103" s="364" customFormat="1" ht="50.1" customHeight="1" spans="2:23">
      <c r="B103" s="8" t="s">
        <v>619</v>
      </c>
      <c r="C103" s="122" t="s">
        <v>491</v>
      </c>
      <c r="D103" s="123" t="s">
        <v>620</v>
      </c>
      <c r="E103" s="15"/>
      <c r="F103" s="44" t="s">
        <v>16</v>
      </c>
      <c r="G103" s="44" t="s">
        <v>621</v>
      </c>
      <c r="H103" s="44" t="s">
        <v>458</v>
      </c>
      <c r="I103" s="176" t="s">
        <v>459</v>
      </c>
      <c r="J103" s="16" t="s">
        <v>622</v>
      </c>
      <c r="K103" s="16"/>
      <c r="L103" s="380"/>
      <c r="M103" s="16"/>
      <c r="N103" s="16"/>
      <c r="O103" s="381"/>
      <c r="P103" s="381"/>
      <c r="Q103" s="381"/>
      <c r="R103" s="381"/>
      <c r="S103" s="381"/>
      <c r="T103" s="396">
        <f t="shared" si="11"/>
        <v>0</v>
      </c>
      <c r="U103" s="17"/>
      <c r="V103" s="397">
        <f t="shared" si="14"/>
        <v>0</v>
      </c>
      <c r="W103" s="398" t="str">
        <f t="shared" si="15"/>
        <v>-</v>
      </c>
    </row>
    <row r="104" s="364" customFormat="1" ht="50.1" customHeight="1" spans="2:23">
      <c r="B104" s="12"/>
      <c r="C104" s="12"/>
      <c r="D104" s="115"/>
      <c r="E104" s="10"/>
      <c r="F104" s="43" t="s">
        <v>17</v>
      </c>
      <c r="G104" s="43" t="s">
        <v>623</v>
      </c>
      <c r="H104" s="43" t="s">
        <v>462</v>
      </c>
      <c r="I104" s="138" t="s">
        <v>459</v>
      </c>
      <c r="J104" s="11" t="s">
        <v>624</v>
      </c>
      <c r="K104" s="11"/>
      <c r="L104" s="376"/>
      <c r="M104" s="11"/>
      <c r="N104" s="11"/>
      <c r="O104" s="377"/>
      <c r="P104" s="377"/>
      <c r="Q104" s="377"/>
      <c r="R104" s="377"/>
      <c r="S104" s="377"/>
      <c r="T104" s="391">
        <f t="shared" si="11"/>
        <v>0</v>
      </c>
      <c r="U104" s="31"/>
      <c r="V104" s="391">
        <f t="shared" si="14"/>
        <v>0</v>
      </c>
      <c r="W104" s="392" t="str">
        <f t="shared" si="15"/>
        <v>-</v>
      </c>
    </row>
    <row r="105" s="364" customFormat="1" ht="50.1" customHeight="1" spans="2:23">
      <c r="B105" s="20"/>
      <c r="C105" s="117"/>
      <c r="D105" s="115"/>
      <c r="E105" s="10"/>
      <c r="F105" s="30" t="s">
        <v>18</v>
      </c>
      <c r="G105" s="30" t="s">
        <v>625</v>
      </c>
      <c r="H105" s="30" t="s">
        <v>465</v>
      </c>
      <c r="I105" s="177" t="s">
        <v>459</v>
      </c>
      <c r="J105" s="430" t="s">
        <v>626</v>
      </c>
      <c r="K105" s="430"/>
      <c r="L105" s="378"/>
      <c r="M105" s="430"/>
      <c r="N105" s="430"/>
      <c r="O105" s="379"/>
      <c r="P105" s="379"/>
      <c r="Q105" s="379"/>
      <c r="R105" s="379"/>
      <c r="S105" s="379"/>
      <c r="T105" s="393">
        <f t="shared" si="11"/>
        <v>0</v>
      </c>
      <c r="U105" s="33"/>
      <c r="V105" s="394">
        <f t="shared" si="14"/>
        <v>0</v>
      </c>
      <c r="W105" s="395" t="str">
        <f t="shared" si="15"/>
        <v>-</v>
      </c>
    </row>
    <row r="106" s="364" customFormat="1" ht="50.1" customHeight="1" spans="2:23">
      <c r="B106" s="8" t="s">
        <v>627</v>
      </c>
      <c r="C106" s="122" t="s">
        <v>491</v>
      </c>
      <c r="D106" s="123" t="s">
        <v>628</v>
      </c>
      <c r="E106" s="15"/>
      <c r="F106" s="44" t="s">
        <v>16</v>
      </c>
      <c r="G106" s="44" t="s">
        <v>568</v>
      </c>
      <c r="H106" s="44" t="s">
        <v>569</v>
      </c>
      <c r="I106" s="93" t="s">
        <v>459</v>
      </c>
      <c r="J106" s="16" t="s">
        <v>629</v>
      </c>
      <c r="K106" s="16"/>
      <c r="L106" s="380"/>
      <c r="M106" s="16"/>
      <c r="N106" s="16"/>
      <c r="O106" s="381"/>
      <c r="P106" s="381"/>
      <c r="Q106" s="381"/>
      <c r="R106" s="381"/>
      <c r="S106" s="381"/>
      <c r="T106" s="396">
        <f t="shared" si="11"/>
        <v>0</v>
      </c>
      <c r="U106" s="17"/>
      <c r="V106" s="397">
        <f t="shared" si="14"/>
        <v>0</v>
      </c>
      <c r="W106" s="398" t="str">
        <f t="shared" si="15"/>
        <v>-</v>
      </c>
    </row>
    <row r="107" s="364" customFormat="1" ht="50.1" customHeight="1" spans="2:23">
      <c r="B107" s="12"/>
      <c r="C107" s="12"/>
      <c r="D107" s="115"/>
      <c r="E107" s="10"/>
      <c r="F107" s="43" t="s">
        <v>17</v>
      </c>
      <c r="G107" s="43" t="s">
        <v>621</v>
      </c>
      <c r="H107" s="43" t="s">
        <v>458</v>
      </c>
      <c r="I107" s="138" t="s">
        <v>459</v>
      </c>
      <c r="J107" s="11" t="s">
        <v>630</v>
      </c>
      <c r="K107" s="11"/>
      <c r="L107" s="376"/>
      <c r="M107" s="11"/>
      <c r="N107" s="11"/>
      <c r="O107" s="377"/>
      <c r="P107" s="377"/>
      <c r="Q107" s="377"/>
      <c r="R107" s="377"/>
      <c r="S107" s="377"/>
      <c r="T107" s="391">
        <f t="shared" si="11"/>
        <v>0</v>
      </c>
      <c r="U107" s="31"/>
      <c r="V107" s="391">
        <f t="shared" si="14"/>
        <v>0</v>
      </c>
      <c r="W107" s="392" t="str">
        <f t="shared" si="15"/>
        <v>-</v>
      </c>
    </row>
    <row r="108" s="364" customFormat="1" ht="50.1" customHeight="1" spans="2:23">
      <c r="B108" s="20"/>
      <c r="C108" s="124"/>
      <c r="D108" s="125"/>
      <c r="E108" s="19"/>
      <c r="F108" s="30" t="s">
        <v>18</v>
      </c>
      <c r="G108" s="30" t="s">
        <v>631</v>
      </c>
      <c r="H108" s="30" t="s">
        <v>462</v>
      </c>
      <c r="I108" s="139" t="s">
        <v>459</v>
      </c>
      <c r="J108" s="423" t="s">
        <v>632</v>
      </c>
      <c r="K108" s="423"/>
      <c r="L108" s="378"/>
      <c r="M108" s="423"/>
      <c r="N108" s="423"/>
      <c r="O108" s="379"/>
      <c r="P108" s="379"/>
      <c r="Q108" s="379"/>
      <c r="R108" s="379"/>
      <c r="S108" s="379"/>
      <c r="T108" s="393">
        <f t="shared" si="11"/>
        <v>0</v>
      </c>
      <c r="U108" s="33"/>
      <c r="V108" s="394">
        <f t="shared" si="14"/>
        <v>0</v>
      </c>
      <c r="W108" s="395" t="str">
        <f t="shared" si="15"/>
        <v>-</v>
      </c>
    </row>
    <row r="109" s="364" customFormat="1" ht="50.1" customHeight="1" spans="2:23">
      <c r="B109" s="8" t="s">
        <v>633</v>
      </c>
      <c r="C109" s="126" t="s">
        <v>491</v>
      </c>
      <c r="D109" s="111" t="s">
        <v>634</v>
      </c>
      <c r="E109" s="127"/>
      <c r="F109" s="44" t="s">
        <v>16</v>
      </c>
      <c r="G109" s="44" t="s">
        <v>484</v>
      </c>
      <c r="H109" s="44" t="s">
        <v>462</v>
      </c>
      <c r="I109" s="425" t="s">
        <v>472</v>
      </c>
      <c r="J109" s="16" t="s">
        <v>635</v>
      </c>
      <c r="K109" s="16"/>
      <c r="L109" s="380"/>
      <c r="M109" s="16"/>
      <c r="N109" s="16"/>
      <c r="O109" s="384"/>
      <c r="P109" s="384"/>
      <c r="Q109" s="384"/>
      <c r="R109" s="384"/>
      <c r="S109" s="381"/>
      <c r="T109" s="17">
        <f t="shared" si="11"/>
        <v>0</v>
      </c>
      <c r="U109" s="17"/>
      <c r="V109" s="16">
        <f t="shared" si="14"/>
        <v>0</v>
      </c>
      <c r="W109" s="398" t="str">
        <f t="shared" si="15"/>
        <v>-</v>
      </c>
    </row>
    <row r="110" s="364" customFormat="1" ht="50.1" customHeight="1" spans="2:23">
      <c r="B110" s="12"/>
      <c r="C110" s="126"/>
      <c r="D110" s="113"/>
      <c r="E110" s="116"/>
      <c r="F110" s="43" t="s">
        <v>17</v>
      </c>
      <c r="G110" s="43" t="s">
        <v>486</v>
      </c>
      <c r="H110" s="43" t="s">
        <v>465</v>
      </c>
      <c r="I110" s="426" t="s">
        <v>472</v>
      </c>
      <c r="J110" s="11" t="s">
        <v>636</v>
      </c>
      <c r="K110" s="11"/>
      <c r="L110" s="376"/>
      <c r="M110" s="11"/>
      <c r="N110" s="11"/>
      <c r="O110" s="385"/>
      <c r="P110" s="385"/>
      <c r="Q110" s="385"/>
      <c r="R110" s="385"/>
      <c r="S110" s="377"/>
      <c r="T110" s="11">
        <f t="shared" si="11"/>
        <v>0</v>
      </c>
      <c r="U110" s="31"/>
      <c r="V110" s="11">
        <f t="shared" si="14"/>
        <v>0</v>
      </c>
      <c r="W110" s="392" t="str">
        <f t="shared" si="15"/>
        <v>-</v>
      </c>
    </row>
    <row r="111" s="364" customFormat="1" ht="50.1" customHeight="1" spans="2:23">
      <c r="B111" s="12"/>
      <c r="C111" s="126"/>
      <c r="D111" s="114"/>
      <c r="E111" s="116"/>
      <c r="F111" s="30" t="s">
        <v>18</v>
      </c>
      <c r="G111" s="30" t="s">
        <v>488</v>
      </c>
      <c r="H111" s="30" t="s">
        <v>468</v>
      </c>
      <c r="I111" s="163" t="s">
        <v>472</v>
      </c>
      <c r="J111" s="14" t="s">
        <v>637</v>
      </c>
      <c r="K111" s="14"/>
      <c r="L111" s="378"/>
      <c r="M111" s="14"/>
      <c r="N111" s="14"/>
      <c r="O111" s="387"/>
      <c r="P111" s="387"/>
      <c r="Q111" s="387"/>
      <c r="R111" s="387"/>
      <c r="S111" s="379"/>
      <c r="T111" s="33">
        <f t="shared" si="11"/>
        <v>0</v>
      </c>
      <c r="U111" s="33"/>
      <c r="V111" s="14">
        <f t="shared" si="14"/>
        <v>0</v>
      </c>
      <c r="W111" s="395" t="str">
        <f t="shared" si="15"/>
        <v>-</v>
      </c>
    </row>
    <row r="112" s="364" customFormat="1" ht="50.1" customHeight="1" spans="2:23">
      <c r="B112" s="12"/>
      <c r="C112" s="8" t="s">
        <v>491</v>
      </c>
      <c r="D112" s="111" t="s">
        <v>638</v>
      </c>
      <c r="E112" s="352"/>
      <c r="F112" s="44" t="s">
        <v>16</v>
      </c>
      <c r="G112" s="44" t="s">
        <v>484</v>
      </c>
      <c r="H112" s="44" t="s">
        <v>462</v>
      </c>
      <c r="I112" s="427" t="s">
        <v>472</v>
      </c>
      <c r="J112" s="16" t="s">
        <v>639</v>
      </c>
      <c r="K112" s="16"/>
      <c r="L112" s="380"/>
      <c r="M112" s="16"/>
      <c r="N112" s="16"/>
      <c r="O112" s="384"/>
      <c r="P112" s="384"/>
      <c r="Q112" s="384"/>
      <c r="R112" s="384"/>
      <c r="S112" s="381"/>
      <c r="T112" s="17">
        <f t="shared" si="11"/>
        <v>0</v>
      </c>
      <c r="U112" s="17"/>
      <c r="V112" s="16">
        <f t="shared" si="14"/>
        <v>0</v>
      </c>
      <c r="W112" s="398" t="str">
        <f t="shared" si="15"/>
        <v>-</v>
      </c>
    </row>
    <row r="113" s="364" customFormat="1" ht="50.1" customHeight="1" spans="2:23">
      <c r="B113" s="12"/>
      <c r="C113" s="12"/>
      <c r="D113" s="113"/>
      <c r="E113" s="23"/>
      <c r="F113" s="43" t="s">
        <v>17</v>
      </c>
      <c r="G113" s="43" t="s">
        <v>486</v>
      </c>
      <c r="H113" s="43" t="s">
        <v>465</v>
      </c>
      <c r="I113" s="426" t="s">
        <v>472</v>
      </c>
      <c r="J113" s="11" t="s">
        <v>640</v>
      </c>
      <c r="K113" s="11"/>
      <c r="L113" s="376"/>
      <c r="M113" s="11"/>
      <c r="N113" s="11"/>
      <c r="O113" s="385"/>
      <c r="P113" s="385"/>
      <c r="Q113" s="385"/>
      <c r="R113" s="385"/>
      <c r="S113" s="377"/>
      <c r="T113" s="31">
        <f t="shared" si="11"/>
        <v>0</v>
      </c>
      <c r="U113" s="31"/>
      <c r="V113" s="11">
        <f t="shared" si="14"/>
        <v>0</v>
      </c>
      <c r="W113" s="392" t="str">
        <f t="shared" si="15"/>
        <v>-</v>
      </c>
    </row>
    <row r="114" s="364" customFormat="1" ht="50.1" customHeight="1" spans="2:23">
      <c r="B114" s="20"/>
      <c r="C114" s="20"/>
      <c r="D114" s="114"/>
      <c r="E114" s="353"/>
      <c r="F114" s="30" t="s">
        <v>18</v>
      </c>
      <c r="G114" s="30" t="s">
        <v>488</v>
      </c>
      <c r="H114" s="30" t="s">
        <v>468</v>
      </c>
      <c r="I114" s="165" t="s">
        <v>472</v>
      </c>
      <c r="J114" s="14" t="s">
        <v>641</v>
      </c>
      <c r="K114" s="14"/>
      <c r="L114" s="378"/>
      <c r="M114" s="14"/>
      <c r="N114" s="14"/>
      <c r="O114" s="387"/>
      <c r="P114" s="387"/>
      <c r="Q114" s="387"/>
      <c r="R114" s="387"/>
      <c r="S114" s="379"/>
      <c r="T114" s="33">
        <f t="shared" si="11"/>
        <v>0</v>
      </c>
      <c r="U114" s="33"/>
      <c r="V114" s="14">
        <f t="shared" si="14"/>
        <v>0</v>
      </c>
      <c r="W114" s="395" t="str">
        <f t="shared" si="15"/>
        <v>-</v>
      </c>
    </row>
    <row r="115" s="364" customFormat="1" ht="50.1" customHeight="1" spans="2:23">
      <c r="B115" s="8" t="s">
        <v>642</v>
      </c>
      <c r="C115" s="126" t="s">
        <v>491</v>
      </c>
      <c r="D115" s="111" t="s">
        <v>643</v>
      </c>
      <c r="E115" s="116"/>
      <c r="F115" s="44" t="s">
        <v>16</v>
      </c>
      <c r="G115" s="16" t="s">
        <v>644</v>
      </c>
      <c r="H115" s="16" t="s">
        <v>645</v>
      </c>
      <c r="I115" s="44" t="s">
        <v>459</v>
      </c>
      <c r="J115" s="16" t="s">
        <v>646</v>
      </c>
      <c r="K115" s="16"/>
      <c r="L115" s="380"/>
      <c r="M115" s="16"/>
      <c r="N115" s="16"/>
      <c r="O115" s="384"/>
      <c r="P115" s="384"/>
      <c r="Q115" s="384"/>
      <c r="R115" s="384"/>
      <c r="S115" s="381"/>
      <c r="T115" s="17">
        <f t="shared" si="11"/>
        <v>0</v>
      </c>
      <c r="U115" s="17"/>
      <c r="V115" s="16">
        <f t="shared" si="14"/>
        <v>0</v>
      </c>
      <c r="W115" s="398" t="str">
        <f t="shared" si="15"/>
        <v>-</v>
      </c>
    </row>
    <row r="116" s="364" customFormat="1" ht="50.1" customHeight="1" spans="2:23">
      <c r="B116" s="12"/>
      <c r="C116" s="126"/>
      <c r="D116" s="113"/>
      <c r="E116" s="116"/>
      <c r="F116" s="43" t="s">
        <v>17</v>
      </c>
      <c r="G116" s="11" t="s">
        <v>647</v>
      </c>
      <c r="H116" s="11" t="s">
        <v>462</v>
      </c>
      <c r="I116" s="43" t="s">
        <v>459</v>
      </c>
      <c r="J116" s="11" t="s">
        <v>648</v>
      </c>
      <c r="K116" s="11"/>
      <c r="L116" s="376"/>
      <c r="M116" s="11"/>
      <c r="N116" s="11"/>
      <c r="O116" s="385"/>
      <c r="P116" s="385"/>
      <c r="Q116" s="385"/>
      <c r="R116" s="385"/>
      <c r="S116" s="377"/>
      <c r="T116" s="11">
        <f t="shared" si="11"/>
        <v>0</v>
      </c>
      <c r="U116" s="31"/>
      <c r="V116" s="11">
        <f t="shared" si="14"/>
        <v>0</v>
      </c>
      <c r="W116" s="392" t="str">
        <f t="shared" si="15"/>
        <v>-</v>
      </c>
    </row>
    <row r="117" s="364" customFormat="1" ht="50.1" customHeight="1" spans="2:23">
      <c r="B117" s="12"/>
      <c r="C117" s="126"/>
      <c r="D117" s="114"/>
      <c r="E117" s="19"/>
      <c r="F117" s="30" t="s">
        <v>18</v>
      </c>
      <c r="G117" s="14" t="s">
        <v>649</v>
      </c>
      <c r="H117" s="14" t="s">
        <v>650</v>
      </c>
      <c r="I117" s="163" t="s">
        <v>472</v>
      </c>
      <c r="J117" s="14" t="s">
        <v>651</v>
      </c>
      <c r="K117" s="14"/>
      <c r="L117" s="378"/>
      <c r="M117" s="14"/>
      <c r="N117" s="14"/>
      <c r="O117" s="387"/>
      <c r="P117" s="387"/>
      <c r="Q117" s="387"/>
      <c r="R117" s="387"/>
      <c r="S117" s="379"/>
      <c r="T117" s="33">
        <f t="shared" si="11"/>
        <v>0</v>
      </c>
      <c r="U117" s="33"/>
      <c r="V117" s="14">
        <f t="shared" si="14"/>
        <v>0</v>
      </c>
      <c r="W117" s="395" t="str">
        <f t="shared" si="15"/>
        <v>-</v>
      </c>
    </row>
    <row r="118" s="364" customFormat="1" ht="50.1" customHeight="1" spans="2:23">
      <c r="B118" s="12"/>
      <c r="C118" s="8" t="s">
        <v>491</v>
      </c>
      <c r="D118" s="111" t="s">
        <v>652</v>
      </c>
      <c r="E118" s="116"/>
      <c r="F118" s="44" t="s">
        <v>16</v>
      </c>
      <c r="G118" s="16" t="s">
        <v>653</v>
      </c>
      <c r="H118" s="16" t="s">
        <v>645</v>
      </c>
      <c r="I118" s="44" t="s">
        <v>459</v>
      </c>
      <c r="J118" s="16" t="s">
        <v>654</v>
      </c>
      <c r="K118" s="16"/>
      <c r="L118" s="380"/>
      <c r="M118" s="16"/>
      <c r="N118" s="16"/>
      <c r="O118" s="384"/>
      <c r="P118" s="384"/>
      <c r="Q118" s="384"/>
      <c r="R118" s="384"/>
      <c r="S118" s="381"/>
      <c r="T118" s="17">
        <f t="shared" si="11"/>
        <v>0</v>
      </c>
      <c r="U118" s="17"/>
      <c r="V118" s="16">
        <f t="shared" si="14"/>
        <v>0</v>
      </c>
      <c r="W118" s="398" t="str">
        <f t="shared" si="15"/>
        <v>-</v>
      </c>
    </row>
    <row r="119" s="364" customFormat="1" ht="50.1" customHeight="1" spans="2:23">
      <c r="B119" s="12"/>
      <c r="C119" s="12"/>
      <c r="D119" s="113"/>
      <c r="E119" s="116"/>
      <c r="F119" s="43" t="s">
        <v>17</v>
      </c>
      <c r="G119" s="11" t="s">
        <v>647</v>
      </c>
      <c r="H119" s="11" t="s">
        <v>462</v>
      </c>
      <c r="I119" s="43" t="s">
        <v>459</v>
      </c>
      <c r="J119" s="11" t="s">
        <v>655</v>
      </c>
      <c r="K119" s="11"/>
      <c r="L119" s="376"/>
      <c r="M119" s="11"/>
      <c r="N119" s="11"/>
      <c r="O119" s="385"/>
      <c r="P119" s="385"/>
      <c r="Q119" s="385"/>
      <c r="R119" s="385"/>
      <c r="S119" s="377"/>
      <c r="T119" s="11">
        <f t="shared" si="11"/>
        <v>0</v>
      </c>
      <c r="U119" s="31"/>
      <c r="V119" s="11">
        <f t="shared" si="14"/>
        <v>0</v>
      </c>
      <c r="W119" s="392" t="str">
        <f t="shared" si="15"/>
        <v>-</v>
      </c>
    </row>
    <row r="120" s="364" customFormat="1" ht="50.1" customHeight="1" spans="2:23">
      <c r="B120" s="20"/>
      <c r="C120" s="20"/>
      <c r="D120" s="114"/>
      <c r="E120" s="19"/>
      <c r="F120" s="30" t="s">
        <v>18</v>
      </c>
      <c r="G120" s="14" t="s">
        <v>649</v>
      </c>
      <c r="H120" s="14" t="s">
        <v>465</v>
      </c>
      <c r="I120" s="165" t="s">
        <v>472</v>
      </c>
      <c r="J120" s="14" t="s">
        <v>656</v>
      </c>
      <c r="K120" s="14"/>
      <c r="L120" s="378"/>
      <c r="M120" s="14"/>
      <c r="N120" s="14"/>
      <c r="O120" s="387"/>
      <c r="P120" s="387"/>
      <c r="Q120" s="387"/>
      <c r="R120" s="387"/>
      <c r="S120" s="379"/>
      <c r="T120" s="33">
        <f t="shared" si="11"/>
        <v>0</v>
      </c>
      <c r="U120" s="33"/>
      <c r="V120" s="14">
        <f t="shared" si="14"/>
        <v>0</v>
      </c>
      <c r="W120" s="395" t="str">
        <f t="shared" si="15"/>
        <v>-</v>
      </c>
    </row>
    <row r="121" s="364" customFormat="1" ht="50.1" customHeight="1" spans="2:23">
      <c r="B121" s="8" t="s">
        <v>657</v>
      </c>
      <c r="C121" s="8" t="s">
        <v>491</v>
      </c>
      <c r="D121" s="9" t="s">
        <v>658</v>
      </c>
      <c r="E121" s="354"/>
      <c r="F121" s="44" t="s">
        <v>16</v>
      </c>
      <c r="G121" s="16" t="s">
        <v>659</v>
      </c>
      <c r="H121" s="16" t="s">
        <v>458</v>
      </c>
      <c r="I121" s="42" t="s">
        <v>459</v>
      </c>
      <c r="J121" s="16" t="s">
        <v>660</v>
      </c>
      <c r="K121" s="16"/>
      <c r="L121" s="380"/>
      <c r="M121" s="16"/>
      <c r="N121" s="16"/>
      <c r="O121" s="384"/>
      <c r="P121" s="384"/>
      <c r="Q121" s="384"/>
      <c r="R121" s="384"/>
      <c r="S121" s="381"/>
      <c r="T121" s="17">
        <f t="shared" si="11"/>
        <v>0</v>
      </c>
      <c r="U121" s="17"/>
      <c r="V121" s="16">
        <f t="shared" si="14"/>
        <v>0</v>
      </c>
      <c r="W121" s="398" t="str">
        <f t="shared" si="15"/>
        <v>-</v>
      </c>
    </row>
    <row r="122" s="364" customFormat="1" ht="50.1" customHeight="1" spans="2:23">
      <c r="B122" s="12"/>
      <c r="C122" s="12"/>
      <c r="D122" s="13"/>
      <c r="E122" s="354"/>
      <c r="F122" s="43" t="s">
        <v>17</v>
      </c>
      <c r="G122" s="11" t="s">
        <v>661</v>
      </c>
      <c r="H122" s="11" t="s">
        <v>462</v>
      </c>
      <c r="I122" s="426" t="s">
        <v>472</v>
      </c>
      <c r="J122" s="11" t="s">
        <v>662</v>
      </c>
      <c r="K122" s="11"/>
      <c r="L122" s="376"/>
      <c r="M122" s="11"/>
      <c r="N122" s="11"/>
      <c r="O122" s="385"/>
      <c r="P122" s="385"/>
      <c r="Q122" s="385"/>
      <c r="R122" s="385"/>
      <c r="S122" s="377"/>
      <c r="T122" s="31">
        <f t="shared" si="11"/>
        <v>0</v>
      </c>
      <c r="U122" s="31"/>
      <c r="V122" s="11">
        <f t="shared" si="14"/>
        <v>0</v>
      </c>
      <c r="W122" s="392" t="str">
        <f t="shared" si="15"/>
        <v>-</v>
      </c>
    </row>
    <row r="123" s="364" customFormat="1" ht="50.1" customHeight="1" spans="2:23">
      <c r="B123" s="12"/>
      <c r="C123" s="12"/>
      <c r="D123" s="13"/>
      <c r="E123" s="354"/>
      <c r="F123" s="43" t="s">
        <v>18</v>
      </c>
      <c r="G123" s="11" t="s">
        <v>663</v>
      </c>
      <c r="H123" s="11" t="s">
        <v>465</v>
      </c>
      <c r="I123" s="426" t="s">
        <v>472</v>
      </c>
      <c r="J123" s="11" t="s">
        <v>664</v>
      </c>
      <c r="K123" s="11"/>
      <c r="L123" s="376"/>
      <c r="M123" s="11"/>
      <c r="N123" s="11"/>
      <c r="O123" s="385"/>
      <c r="P123" s="385"/>
      <c r="Q123" s="385"/>
      <c r="R123" s="385"/>
      <c r="S123" s="377"/>
      <c r="T123" s="31">
        <f t="shared" si="11"/>
        <v>0</v>
      </c>
      <c r="U123" s="31"/>
      <c r="V123" s="11">
        <f t="shared" si="14"/>
        <v>0</v>
      </c>
      <c r="W123" s="392" t="str">
        <f t="shared" si="15"/>
        <v>-</v>
      </c>
    </row>
    <row r="124" s="364" customFormat="1" ht="50.1" customHeight="1" spans="2:23">
      <c r="B124" s="12"/>
      <c r="C124" s="20"/>
      <c r="D124" s="18"/>
      <c r="E124" s="354"/>
      <c r="F124" s="30" t="s">
        <v>19</v>
      </c>
      <c r="G124" s="14" t="s">
        <v>665</v>
      </c>
      <c r="H124" s="14" t="s">
        <v>468</v>
      </c>
      <c r="I124" s="163" t="s">
        <v>472</v>
      </c>
      <c r="J124" s="14" t="s">
        <v>666</v>
      </c>
      <c r="K124" s="14"/>
      <c r="L124" s="378"/>
      <c r="M124" s="14"/>
      <c r="N124" s="14"/>
      <c r="O124" s="387"/>
      <c r="P124" s="387"/>
      <c r="Q124" s="387"/>
      <c r="R124" s="387"/>
      <c r="S124" s="379"/>
      <c r="T124" s="33">
        <f t="shared" si="11"/>
        <v>0</v>
      </c>
      <c r="U124" s="33"/>
      <c r="V124" s="14">
        <f t="shared" si="14"/>
        <v>0</v>
      </c>
      <c r="W124" s="395" t="str">
        <f t="shared" si="15"/>
        <v>-</v>
      </c>
    </row>
    <row r="125" s="364" customFormat="1" ht="50.1" customHeight="1" spans="2:23">
      <c r="B125" s="12"/>
      <c r="C125" s="8" t="s">
        <v>491</v>
      </c>
      <c r="D125" s="9" t="s">
        <v>667</v>
      </c>
      <c r="E125" s="15"/>
      <c r="F125" s="44" t="s">
        <v>16</v>
      </c>
      <c r="G125" s="16" t="s">
        <v>659</v>
      </c>
      <c r="H125" s="16" t="s">
        <v>458</v>
      </c>
      <c r="I125" s="44" t="s">
        <v>459</v>
      </c>
      <c r="J125" s="16" t="s">
        <v>668</v>
      </c>
      <c r="K125" s="16"/>
      <c r="L125" s="380"/>
      <c r="M125" s="16"/>
      <c r="N125" s="16"/>
      <c r="O125" s="384"/>
      <c r="P125" s="384"/>
      <c r="Q125" s="384"/>
      <c r="R125" s="384"/>
      <c r="S125" s="381"/>
      <c r="T125" s="17">
        <f t="shared" si="11"/>
        <v>0</v>
      </c>
      <c r="U125" s="17"/>
      <c r="V125" s="16">
        <f t="shared" si="14"/>
        <v>0</v>
      </c>
      <c r="W125" s="398" t="str">
        <f t="shared" si="15"/>
        <v>-</v>
      </c>
    </row>
    <row r="126" s="364" customFormat="1" ht="50.1" customHeight="1" spans="2:23">
      <c r="B126" s="12"/>
      <c r="C126" s="12"/>
      <c r="D126" s="13"/>
      <c r="E126" s="10"/>
      <c r="F126" s="43" t="s">
        <v>17</v>
      </c>
      <c r="G126" s="11" t="s">
        <v>661</v>
      </c>
      <c r="H126" s="11" t="s">
        <v>462</v>
      </c>
      <c r="I126" s="426" t="s">
        <v>472</v>
      </c>
      <c r="J126" s="11" t="s">
        <v>669</v>
      </c>
      <c r="K126" s="11"/>
      <c r="L126" s="376"/>
      <c r="M126" s="11"/>
      <c r="N126" s="11"/>
      <c r="O126" s="385"/>
      <c r="P126" s="385"/>
      <c r="Q126" s="385"/>
      <c r="R126" s="385"/>
      <c r="S126" s="377"/>
      <c r="T126" s="31">
        <f t="shared" si="11"/>
        <v>0</v>
      </c>
      <c r="U126" s="31"/>
      <c r="V126" s="11">
        <f t="shared" si="14"/>
        <v>0</v>
      </c>
      <c r="W126" s="392" t="str">
        <f t="shared" si="15"/>
        <v>-</v>
      </c>
    </row>
    <row r="127" s="364" customFormat="1" ht="50.1" customHeight="1" spans="2:23">
      <c r="B127" s="12"/>
      <c r="C127" s="12"/>
      <c r="D127" s="13"/>
      <c r="E127" s="10"/>
      <c r="F127" s="43" t="s">
        <v>18</v>
      </c>
      <c r="G127" s="11" t="s">
        <v>663</v>
      </c>
      <c r="H127" s="11" t="s">
        <v>465</v>
      </c>
      <c r="I127" s="426" t="s">
        <v>472</v>
      </c>
      <c r="J127" s="11" t="s">
        <v>670</v>
      </c>
      <c r="K127" s="11"/>
      <c r="L127" s="376"/>
      <c r="M127" s="11"/>
      <c r="N127" s="11"/>
      <c r="O127" s="385"/>
      <c r="P127" s="385"/>
      <c r="Q127" s="385"/>
      <c r="R127" s="385"/>
      <c r="S127" s="377"/>
      <c r="T127" s="31">
        <f t="shared" si="11"/>
        <v>0</v>
      </c>
      <c r="U127" s="31"/>
      <c r="V127" s="11">
        <f t="shared" si="14"/>
        <v>0</v>
      </c>
      <c r="W127" s="392" t="str">
        <f t="shared" si="15"/>
        <v>-</v>
      </c>
    </row>
    <row r="128" s="364" customFormat="1" ht="50.1" customHeight="1" spans="2:23">
      <c r="B128" s="12"/>
      <c r="C128" s="12"/>
      <c r="D128" s="13"/>
      <c r="E128" s="10"/>
      <c r="F128" s="30" t="s">
        <v>19</v>
      </c>
      <c r="G128" s="14" t="s">
        <v>665</v>
      </c>
      <c r="H128" s="14" t="s">
        <v>468</v>
      </c>
      <c r="I128" s="165" t="s">
        <v>472</v>
      </c>
      <c r="J128" s="14" t="s">
        <v>671</v>
      </c>
      <c r="K128" s="14"/>
      <c r="L128" s="378"/>
      <c r="M128" s="14"/>
      <c r="N128" s="14"/>
      <c r="O128" s="387"/>
      <c r="P128" s="387"/>
      <c r="Q128" s="387"/>
      <c r="R128" s="387"/>
      <c r="S128" s="379"/>
      <c r="T128" s="33">
        <f t="shared" si="11"/>
        <v>0</v>
      </c>
      <c r="U128" s="33"/>
      <c r="V128" s="14">
        <f t="shared" si="14"/>
        <v>0</v>
      </c>
      <c r="W128" s="395" t="str">
        <f t="shared" si="15"/>
        <v>-</v>
      </c>
    </row>
    <row r="129" s="364" customFormat="1" ht="50.1" customHeight="1" spans="2:23">
      <c r="B129" s="8" t="s">
        <v>672</v>
      </c>
      <c r="C129" s="8" t="s">
        <v>491</v>
      </c>
      <c r="D129" s="9" t="s">
        <v>673</v>
      </c>
      <c r="E129" s="15"/>
      <c r="F129" s="44" t="s">
        <v>16</v>
      </c>
      <c r="G129" s="16" t="s">
        <v>661</v>
      </c>
      <c r="H129" s="16" t="s">
        <v>462</v>
      </c>
      <c r="I129" s="427" t="s">
        <v>472</v>
      </c>
      <c r="J129" s="16" t="s">
        <v>674</v>
      </c>
      <c r="K129" s="16"/>
      <c r="L129" s="380"/>
      <c r="M129" s="16"/>
      <c r="N129" s="16"/>
      <c r="O129" s="384"/>
      <c r="P129" s="384"/>
      <c r="Q129" s="384"/>
      <c r="R129" s="384"/>
      <c r="S129" s="381"/>
      <c r="T129" s="17">
        <f t="shared" si="11"/>
        <v>0</v>
      </c>
      <c r="U129" s="17"/>
      <c r="V129" s="16">
        <f t="shared" si="14"/>
        <v>0</v>
      </c>
      <c r="W129" s="398" t="str">
        <f t="shared" si="15"/>
        <v>-</v>
      </c>
    </row>
    <row r="130" s="364" customFormat="1" ht="50.1" customHeight="1" spans="2:23">
      <c r="B130" s="12"/>
      <c r="C130" s="12"/>
      <c r="D130" s="358"/>
      <c r="E130" s="10"/>
      <c r="F130" s="43" t="s">
        <v>17</v>
      </c>
      <c r="G130" s="11" t="s">
        <v>675</v>
      </c>
      <c r="H130" s="11" t="s">
        <v>573</v>
      </c>
      <c r="I130" s="426" t="s">
        <v>472</v>
      </c>
      <c r="J130" s="11" t="s">
        <v>676</v>
      </c>
      <c r="K130" s="11"/>
      <c r="L130" s="376"/>
      <c r="M130" s="11"/>
      <c r="N130" s="11"/>
      <c r="O130" s="385"/>
      <c r="P130" s="385"/>
      <c r="Q130" s="385"/>
      <c r="R130" s="385"/>
      <c r="S130" s="377"/>
      <c r="T130" s="31">
        <f t="shared" si="11"/>
        <v>0</v>
      </c>
      <c r="U130" s="31"/>
      <c r="V130" s="11">
        <f t="shared" si="14"/>
        <v>0</v>
      </c>
      <c r="W130" s="392" t="str">
        <f t="shared" si="15"/>
        <v>-</v>
      </c>
    </row>
    <row r="131" s="364" customFormat="1" ht="50.1" customHeight="1" spans="2:23">
      <c r="B131" s="12"/>
      <c r="C131" s="12"/>
      <c r="D131" s="358"/>
      <c r="E131" s="10"/>
      <c r="F131" s="30" t="s">
        <v>18</v>
      </c>
      <c r="G131" s="14" t="s">
        <v>677</v>
      </c>
      <c r="H131" s="14" t="s">
        <v>575</v>
      </c>
      <c r="I131" s="163" t="s">
        <v>472</v>
      </c>
      <c r="J131" s="14" t="s">
        <v>678</v>
      </c>
      <c r="K131" s="14"/>
      <c r="L131" s="378"/>
      <c r="M131" s="14"/>
      <c r="N131" s="14"/>
      <c r="O131" s="387"/>
      <c r="P131" s="387"/>
      <c r="Q131" s="387"/>
      <c r="R131" s="387"/>
      <c r="S131" s="379"/>
      <c r="T131" s="33">
        <f t="shared" si="11"/>
        <v>0</v>
      </c>
      <c r="U131" s="33"/>
      <c r="V131" s="14">
        <f t="shared" si="14"/>
        <v>0</v>
      </c>
      <c r="W131" s="395" t="str">
        <f t="shared" si="15"/>
        <v>-</v>
      </c>
    </row>
    <row r="132" s="364" customFormat="1" ht="50.1" customHeight="1" spans="2:23">
      <c r="B132" s="12"/>
      <c r="C132" s="8" t="s">
        <v>491</v>
      </c>
      <c r="D132" s="359" t="s">
        <v>679</v>
      </c>
      <c r="E132" s="15"/>
      <c r="F132" s="44" t="s">
        <v>16</v>
      </c>
      <c r="G132" s="16" t="s">
        <v>661</v>
      </c>
      <c r="H132" s="16" t="s">
        <v>462</v>
      </c>
      <c r="I132" s="427" t="s">
        <v>472</v>
      </c>
      <c r="J132" s="16" t="s">
        <v>680</v>
      </c>
      <c r="K132" s="16"/>
      <c r="L132" s="380"/>
      <c r="M132" s="16"/>
      <c r="N132" s="16"/>
      <c r="O132" s="384"/>
      <c r="P132" s="384"/>
      <c r="Q132" s="384"/>
      <c r="R132" s="384"/>
      <c r="S132" s="381"/>
      <c r="T132" s="17">
        <f t="shared" ref="T132:T195" si="16">IF($A$1="补货",L132+M132+N132,L132)</f>
        <v>0</v>
      </c>
      <c r="U132" s="17"/>
      <c r="V132" s="16">
        <f t="shared" si="14"/>
        <v>0</v>
      </c>
      <c r="W132" s="398" t="str">
        <f t="shared" si="15"/>
        <v>-</v>
      </c>
    </row>
    <row r="133" s="364" customFormat="1" ht="50.1" customHeight="1" spans="2:23">
      <c r="B133" s="12"/>
      <c r="C133" s="12"/>
      <c r="D133" s="358"/>
      <c r="E133" s="10"/>
      <c r="F133" s="43" t="s">
        <v>17</v>
      </c>
      <c r="G133" s="11" t="s">
        <v>675</v>
      </c>
      <c r="H133" s="11" t="s">
        <v>573</v>
      </c>
      <c r="I133" s="426" t="s">
        <v>472</v>
      </c>
      <c r="J133" s="11" t="s">
        <v>681</v>
      </c>
      <c r="K133" s="11"/>
      <c r="L133" s="376"/>
      <c r="M133" s="11"/>
      <c r="N133" s="11"/>
      <c r="O133" s="385"/>
      <c r="P133" s="385"/>
      <c r="Q133" s="385"/>
      <c r="R133" s="385"/>
      <c r="S133" s="377"/>
      <c r="T133" s="31">
        <f t="shared" si="16"/>
        <v>0</v>
      </c>
      <c r="U133" s="31"/>
      <c r="V133" s="11">
        <f t="shared" si="14"/>
        <v>0</v>
      </c>
      <c r="W133" s="392" t="str">
        <f t="shared" si="15"/>
        <v>-</v>
      </c>
    </row>
    <row r="134" s="364" customFormat="1" ht="50.1" customHeight="1" spans="2:23">
      <c r="B134" s="20"/>
      <c r="C134" s="20"/>
      <c r="D134" s="360"/>
      <c r="E134" s="19"/>
      <c r="F134" s="30" t="s">
        <v>18</v>
      </c>
      <c r="G134" s="14" t="s">
        <v>677</v>
      </c>
      <c r="H134" s="14" t="s">
        <v>575</v>
      </c>
      <c r="I134" s="165" t="s">
        <v>472</v>
      </c>
      <c r="J134" s="14" t="s">
        <v>682</v>
      </c>
      <c r="K134" s="14"/>
      <c r="L134" s="378"/>
      <c r="M134" s="14"/>
      <c r="N134" s="14"/>
      <c r="O134" s="387"/>
      <c r="P134" s="387"/>
      <c r="Q134" s="387"/>
      <c r="R134" s="387"/>
      <c r="S134" s="379"/>
      <c r="T134" s="33">
        <f t="shared" si="16"/>
        <v>0</v>
      </c>
      <c r="U134" s="33"/>
      <c r="V134" s="14">
        <f t="shared" si="14"/>
        <v>0</v>
      </c>
      <c r="W134" s="395" t="str">
        <f t="shared" si="15"/>
        <v>-</v>
      </c>
    </row>
    <row r="135" s="5" customFormat="1" ht="50.1" customHeight="1" spans="2:25">
      <c r="B135" s="8" t="s">
        <v>683</v>
      </c>
      <c r="C135" s="8" t="s">
        <v>455</v>
      </c>
      <c r="D135" s="9" t="s">
        <v>684</v>
      </c>
      <c r="E135" s="181"/>
      <c r="F135" s="16" t="s">
        <v>16</v>
      </c>
      <c r="G135" s="16" t="s">
        <v>661</v>
      </c>
      <c r="H135" s="182" t="s">
        <v>462</v>
      </c>
      <c r="I135" s="205" t="s">
        <v>459</v>
      </c>
      <c r="J135" s="16" t="s">
        <v>685</v>
      </c>
      <c r="K135" s="16"/>
      <c r="L135" s="380"/>
      <c r="M135" s="16"/>
      <c r="N135" s="16"/>
      <c r="O135" s="381"/>
      <c r="P135" s="381"/>
      <c r="Q135" s="381"/>
      <c r="R135" s="381"/>
      <c r="S135" s="381"/>
      <c r="T135" s="396">
        <f t="shared" si="16"/>
        <v>0</v>
      </c>
      <c r="U135" s="17"/>
      <c r="V135" s="397">
        <f t="shared" ref="V135:V154" si="17">T135+U135</f>
        <v>0</v>
      </c>
      <c r="W135" s="398" t="str">
        <f t="shared" ref="W135:W154" si="18">IF(S135&gt;0,V135/S135*7,"-")</f>
        <v>-</v>
      </c>
      <c r="Y135" s="364"/>
    </row>
    <row r="136" s="5" customFormat="1" ht="50.1" customHeight="1" spans="2:25">
      <c r="B136" s="12"/>
      <c r="C136" s="12"/>
      <c r="D136" s="13"/>
      <c r="E136" s="183"/>
      <c r="F136" s="11" t="s">
        <v>17</v>
      </c>
      <c r="G136" s="11" t="s">
        <v>686</v>
      </c>
      <c r="H136" s="184" t="s">
        <v>465</v>
      </c>
      <c r="I136" s="206" t="s">
        <v>459</v>
      </c>
      <c r="J136" s="11" t="s">
        <v>687</v>
      </c>
      <c r="K136" s="11"/>
      <c r="L136" s="376"/>
      <c r="M136" s="11"/>
      <c r="N136" s="11"/>
      <c r="O136" s="377"/>
      <c r="P136" s="377"/>
      <c r="Q136" s="377"/>
      <c r="R136" s="377"/>
      <c r="S136" s="377"/>
      <c r="T136" s="391">
        <f t="shared" si="16"/>
        <v>0</v>
      </c>
      <c r="U136" s="31"/>
      <c r="V136" s="391">
        <f t="shared" si="17"/>
        <v>0</v>
      </c>
      <c r="W136" s="392" t="str">
        <f t="shared" si="18"/>
        <v>-</v>
      </c>
      <c r="Y136" s="364"/>
    </row>
    <row r="137" s="5" customFormat="1" ht="50.1" customHeight="1" spans="2:25">
      <c r="B137" s="12"/>
      <c r="C137" s="12"/>
      <c r="D137" s="18"/>
      <c r="E137" s="185"/>
      <c r="F137" s="14" t="s">
        <v>18</v>
      </c>
      <c r="G137" s="14" t="s">
        <v>665</v>
      </c>
      <c r="H137" s="186" t="s">
        <v>468</v>
      </c>
      <c r="I137" s="207" t="s">
        <v>459</v>
      </c>
      <c r="J137" s="14" t="s">
        <v>688</v>
      </c>
      <c r="K137" s="14"/>
      <c r="L137" s="378"/>
      <c r="M137" s="14"/>
      <c r="N137" s="14"/>
      <c r="O137" s="379"/>
      <c r="P137" s="379"/>
      <c r="Q137" s="379"/>
      <c r="R137" s="379"/>
      <c r="S137" s="379"/>
      <c r="T137" s="393">
        <f t="shared" si="16"/>
        <v>0</v>
      </c>
      <c r="U137" s="33"/>
      <c r="V137" s="394">
        <f t="shared" si="17"/>
        <v>0</v>
      </c>
      <c r="W137" s="395" t="str">
        <f t="shared" si="18"/>
        <v>-</v>
      </c>
      <c r="Y137" s="364"/>
    </row>
    <row r="138" s="5" customFormat="1" ht="50.1" customHeight="1" spans="2:25">
      <c r="B138" s="12"/>
      <c r="C138" s="12"/>
      <c r="D138" s="9" t="s">
        <v>689</v>
      </c>
      <c r="E138" s="187"/>
      <c r="F138" s="35" t="s">
        <v>16</v>
      </c>
      <c r="G138" s="35" t="s">
        <v>661</v>
      </c>
      <c r="H138" s="188" t="s">
        <v>462</v>
      </c>
      <c r="I138" s="208" t="s">
        <v>459</v>
      </c>
      <c r="J138" s="16" t="s">
        <v>690</v>
      </c>
      <c r="K138" s="16"/>
      <c r="L138" s="380"/>
      <c r="M138" s="16"/>
      <c r="N138" s="16"/>
      <c r="O138" s="381"/>
      <c r="P138" s="381"/>
      <c r="Q138" s="381"/>
      <c r="R138" s="381"/>
      <c r="S138" s="381"/>
      <c r="T138" s="396">
        <f t="shared" si="16"/>
        <v>0</v>
      </c>
      <c r="U138" s="17"/>
      <c r="V138" s="397">
        <f t="shared" si="17"/>
        <v>0</v>
      </c>
      <c r="W138" s="398" t="str">
        <f t="shared" si="18"/>
        <v>-</v>
      </c>
      <c r="Y138" s="364"/>
    </row>
    <row r="139" s="5" customFormat="1" ht="50.1" customHeight="1" spans="2:25">
      <c r="B139" s="12"/>
      <c r="C139" s="12"/>
      <c r="D139" s="13"/>
      <c r="E139" s="183"/>
      <c r="F139" s="11" t="s">
        <v>17</v>
      </c>
      <c r="G139" s="11" t="s">
        <v>686</v>
      </c>
      <c r="H139" s="184" t="s">
        <v>465</v>
      </c>
      <c r="I139" s="209" t="s">
        <v>459</v>
      </c>
      <c r="J139" s="11" t="s">
        <v>691</v>
      </c>
      <c r="K139" s="11"/>
      <c r="L139" s="376"/>
      <c r="M139" s="11"/>
      <c r="N139" s="11"/>
      <c r="O139" s="377"/>
      <c r="P139" s="377"/>
      <c r="Q139" s="377"/>
      <c r="R139" s="377"/>
      <c r="S139" s="377"/>
      <c r="T139" s="391">
        <f t="shared" si="16"/>
        <v>0</v>
      </c>
      <c r="U139" s="31"/>
      <c r="V139" s="391">
        <f t="shared" si="17"/>
        <v>0</v>
      </c>
      <c r="W139" s="392" t="str">
        <f t="shared" si="18"/>
        <v>-</v>
      </c>
      <c r="Y139" s="364"/>
    </row>
    <row r="140" s="5" customFormat="1" ht="50.1" customHeight="1" spans="2:25">
      <c r="B140" s="12"/>
      <c r="C140" s="12"/>
      <c r="D140" s="18"/>
      <c r="E140" s="189"/>
      <c r="F140" s="28" t="s">
        <v>18</v>
      </c>
      <c r="G140" s="28" t="s">
        <v>665</v>
      </c>
      <c r="H140" s="190" t="s">
        <v>468</v>
      </c>
      <c r="I140" s="210" t="s">
        <v>459</v>
      </c>
      <c r="J140" s="14" t="s">
        <v>692</v>
      </c>
      <c r="K140" s="14"/>
      <c r="L140" s="378"/>
      <c r="M140" s="14"/>
      <c r="N140" s="14"/>
      <c r="O140" s="379"/>
      <c r="P140" s="379"/>
      <c r="Q140" s="379"/>
      <c r="R140" s="379"/>
      <c r="S140" s="379"/>
      <c r="T140" s="393">
        <f t="shared" si="16"/>
        <v>0</v>
      </c>
      <c r="U140" s="33"/>
      <c r="V140" s="394">
        <f t="shared" si="17"/>
        <v>0</v>
      </c>
      <c r="W140" s="395" t="str">
        <f t="shared" si="18"/>
        <v>-</v>
      </c>
      <c r="Y140" s="364"/>
    </row>
    <row r="141" s="5" customFormat="1" ht="50.1" customHeight="1" spans="2:25">
      <c r="B141" s="12"/>
      <c r="C141" s="12"/>
      <c r="D141" s="9" t="s">
        <v>693</v>
      </c>
      <c r="E141" s="181"/>
      <c r="F141" s="16" t="s">
        <v>16</v>
      </c>
      <c r="G141" s="16" t="s">
        <v>661</v>
      </c>
      <c r="H141" s="182" t="s">
        <v>462</v>
      </c>
      <c r="I141" s="205" t="s">
        <v>459</v>
      </c>
      <c r="J141" s="16" t="s">
        <v>694</v>
      </c>
      <c r="K141" s="16"/>
      <c r="L141" s="380"/>
      <c r="M141" s="16"/>
      <c r="N141" s="16"/>
      <c r="O141" s="381"/>
      <c r="P141" s="381"/>
      <c r="Q141" s="381"/>
      <c r="R141" s="381"/>
      <c r="S141" s="381"/>
      <c r="T141" s="396">
        <f t="shared" si="16"/>
        <v>0</v>
      </c>
      <c r="U141" s="17"/>
      <c r="V141" s="397">
        <f t="shared" si="17"/>
        <v>0</v>
      </c>
      <c r="W141" s="398" t="str">
        <f t="shared" si="18"/>
        <v>-</v>
      </c>
      <c r="Y141" s="364"/>
    </row>
    <row r="142" s="5" customFormat="1" ht="50.1" customHeight="1" spans="2:25">
      <c r="B142" s="12"/>
      <c r="C142" s="12"/>
      <c r="D142" s="13"/>
      <c r="E142" s="183"/>
      <c r="F142" s="11" t="s">
        <v>17</v>
      </c>
      <c r="G142" s="11" t="s">
        <v>686</v>
      </c>
      <c r="H142" s="184" t="s">
        <v>465</v>
      </c>
      <c r="I142" s="206" t="s">
        <v>459</v>
      </c>
      <c r="J142" s="11" t="s">
        <v>695</v>
      </c>
      <c r="K142" s="11"/>
      <c r="L142" s="376"/>
      <c r="M142" s="11"/>
      <c r="N142" s="11"/>
      <c r="O142" s="377"/>
      <c r="P142" s="377"/>
      <c r="Q142" s="377"/>
      <c r="R142" s="377"/>
      <c r="S142" s="377"/>
      <c r="T142" s="391">
        <f t="shared" si="16"/>
        <v>0</v>
      </c>
      <c r="U142" s="31"/>
      <c r="V142" s="391">
        <f t="shared" si="17"/>
        <v>0</v>
      </c>
      <c r="W142" s="392" t="str">
        <f t="shared" si="18"/>
        <v>-</v>
      </c>
      <c r="Y142" s="364"/>
    </row>
    <row r="143" s="5" customFormat="1" ht="50.1" customHeight="1" spans="2:25">
      <c r="B143" s="12"/>
      <c r="C143" s="12"/>
      <c r="D143" s="18"/>
      <c r="E143" s="185"/>
      <c r="F143" s="14" t="s">
        <v>18</v>
      </c>
      <c r="G143" s="14" t="s">
        <v>665</v>
      </c>
      <c r="H143" s="186" t="s">
        <v>468</v>
      </c>
      <c r="I143" s="207" t="s">
        <v>459</v>
      </c>
      <c r="J143" s="14" t="s">
        <v>696</v>
      </c>
      <c r="K143" s="14"/>
      <c r="L143" s="378"/>
      <c r="M143" s="14"/>
      <c r="N143" s="14"/>
      <c r="O143" s="379"/>
      <c r="P143" s="379"/>
      <c r="Q143" s="379"/>
      <c r="R143" s="379"/>
      <c r="S143" s="379"/>
      <c r="T143" s="393">
        <f t="shared" si="16"/>
        <v>0</v>
      </c>
      <c r="U143" s="33"/>
      <c r="V143" s="394">
        <f t="shared" si="17"/>
        <v>0</v>
      </c>
      <c r="W143" s="395" t="str">
        <f t="shared" si="18"/>
        <v>-</v>
      </c>
      <c r="Y143" s="364"/>
    </row>
    <row r="144" s="5" customFormat="1" ht="50.1" customHeight="1" spans="2:25">
      <c r="B144" s="12"/>
      <c r="C144" s="12"/>
      <c r="D144" s="9" t="s">
        <v>697</v>
      </c>
      <c r="E144" s="181"/>
      <c r="F144" s="16" t="s">
        <v>16</v>
      </c>
      <c r="G144" s="16" t="s">
        <v>661</v>
      </c>
      <c r="H144" s="182" t="s">
        <v>462</v>
      </c>
      <c r="I144" s="211" t="s">
        <v>459</v>
      </c>
      <c r="J144" s="16" t="s">
        <v>698</v>
      </c>
      <c r="K144" s="16"/>
      <c r="L144" s="380"/>
      <c r="M144" s="16"/>
      <c r="N144" s="16"/>
      <c r="O144" s="381"/>
      <c r="P144" s="381"/>
      <c r="Q144" s="381"/>
      <c r="R144" s="381"/>
      <c r="S144" s="381"/>
      <c r="T144" s="396">
        <f t="shared" si="16"/>
        <v>0</v>
      </c>
      <c r="U144" s="17"/>
      <c r="V144" s="397">
        <f t="shared" si="17"/>
        <v>0</v>
      </c>
      <c r="W144" s="398" t="str">
        <f t="shared" si="18"/>
        <v>-</v>
      </c>
      <c r="Y144" s="364"/>
    </row>
    <row r="145" s="5" customFormat="1" ht="50.1" customHeight="1" spans="2:25">
      <c r="B145" s="12"/>
      <c r="C145" s="12"/>
      <c r="D145" s="13"/>
      <c r="E145" s="183"/>
      <c r="F145" s="11" t="s">
        <v>17</v>
      </c>
      <c r="G145" s="11" t="s">
        <v>686</v>
      </c>
      <c r="H145" s="184" t="s">
        <v>465</v>
      </c>
      <c r="I145" s="209" t="s">
        <v>459</v>
      </c>
      <c r="J145" s="11" t="s">
        <v>699</v>
      </c>
      <c r="K145" s="11"/>
      <c r="L145" s="376"/>
      <c r="M145" s="11"/>
      <c r="N145" s="11"/>
      <c r="O145" s="377"/>
      <c r="P145" s="377"/>
      <c r="Q145" s="377"/>
      <c r="R145" s="377"/>
      <c r="S145" s="377"/>
      <c r="T145" s="391">
        <f t="shared" si="16"/>
        <v>0</v>
      </c>
      <c r="U145" s="31"/>
      <c r="V145" s="391">
        <f t="shared" si="17"/>
        <v>0</v>
      </c>
      <c r="W145" s="392" t="str">
        <f t="shared" si="18"/>
        <v>-</v>
      </c>
      <c r="Y145" s="364"/>
    </row>
    <row r="146" s="5" customFormat="1" ht="50.1" customHeight="1" spans="2:25">
      <c r="B146" s="12"/>
      <c r="C146" s="12"/>
      <c r="D146" s="18"/>
      <c r="E146" s="189"/>
      <c r="F146" s="28" t="s">
        <v>18</v>
      </c>
      <c r="G146" s="28" t="s">
        <v>665</v>
      </c>
      <c r="H146" s="190" t="s">
        <v>468</v>
      </c>
      <c r="I146" s="210" t="s">
        <v>459</v>
      </c>
      <c r="J146" s="14" t="s">
        <v>700</v>
      </c>
      <c r="K146" s="14"/>
      <c r="L146" s="378"/>
      <c r="M146" s="14"/>
      <c r="N146" s="14"/>
      <c r="O146" s="379"/>
      <c r="P146" s="379"/>
      <c r="Q146" s="379"/>
      <c r="R146" s="379"/>
      <c r="S146" s="379"/>
      <c r="T146" s="393">
        <f t="shared" si="16"/>
        <v>0</v>
      </c>
      <c r="U146" s="33"/>
      <c r="V146" s="394">
        <f t="shared" si="17"/>
        <v>0</v>
      </c>
      <c r="W146" s="395" t="str">
        <f t="shared" si="18"/>
        <v>-</v>
      </c>
      <c r="Y146" s="364"/>
    </row>
    <row r="147" s="5" customFormat="1" ht="50.1" customHeight="1" spans="2:25">
      <c r="B147" s="8" t="s">
        <v>701</v>
      </c>
      <c r="C147" s="8" t="s">
        <v>455</v>
      </c>
      <c r="D147" s="111" t="s">
        <v>702</v>
      </c>
      <c r="E147" s="191"/>
      <c r="F147" s="16" t="s">
        <v>16</v>
      </c>
      <c r="G147" s="16" t="s">
        <v>659</v>
      </c>
      <c r="H147" s="182" t="s">
        <v>458</v>
      </c>
      <c r="I147" s="211" t="s">
        <v>459</v>
      </c>
      <c r="J147" s="16" t="s">
        <v>703</v>
      </c>
      <c r="K147" s="16"/>
      <c r="L147" s="380"/>
      <c r="M147" s="16"/>
      <c r="N147" s="16"/>
      <c r="O147" s="381"/>
      <c r="P147" s="381"/>
      <c r="Q147" s="381"/>
      <c r="R147" s="381"/>
      <c r="S147" s="381"/>
      <c r="T147" s="396">
        <f t="shared" si="16"/>
        <v>0</v>
      </c>
      <c r="U147" s="17"/>
      <c r="V147" s="397">
        <f t="shared" si="17"/>
        <v>0</v>
      </c>
      <c r="W147" s="398" t="str">
        <f t="shared" si="18"/>
        <v>-</v>
      </c>
      <c r="Y147" s="364"/>
    </row>
    <row r="148" s="5" customFormat="1" ht="50.1" customHeight="1" spans="2:25">
      <c r="B148" s="12"/>
      <c r="C148" s="12"/>
      <c r="D148" s="113"/>
      <c r="E148" s="192"/>
      <c r="F148" s="11" t="s">
        <v>17</v>
      </c>
      <c r="G148" s="11" t="s">
        <v>661</v>
      </c>
      <c r="H148" s="184" t="s">
        <v>462</v>
      </c>
      <c r="I148" s="209" t="s">
        <v>459</v>
      </c>
      <c r="J148" s="11" t="s">
        <v>704</v>
      </c>
      <c r="K148" s="11"/>
      <c r="L148" s="376"/>
      <c r="M148" s="11"/>
      <c r="N148" s="11"/>
      <c r="O148" s="377"/>
      <c r="P148" s="377"/>
      <c r="Q148" s="377"/>
      <c r="R148" s="377"/>
      <c r="S148" s="377"/>
      <c r="T148" s="391">
        <f t="shared" si="16"/>
        <v>0</v>
      </c>
      <c r="U148" s="31"/>
      <c r="V148" s="391">
        <f t="shared" si="17"/>
        <v>0</v>
      </c>
      <c r="W148" s="392" t="str">
        <f t="shared" si="18"/>
        <v>-</v>
      </c>
      <c r="Y148" s="364"/>
    </row>
    <row r="149" s="5" customFormat="1" ht="50.1" customHeight="1" spans="2:25">
      <c r="B149" s="12"/>
      <c r="C149" s="193"/>
      <c r="D149" s="113"/>
      <c r="E149" s="192"/>
      <c r="F149" s="11" t="s">
        <v>18</v>
      </c>
      <c r="G149" s="11" t="s">
        <v>686</v>
      </c>
      <c r="H149" s="184" t="s">
        <v>465</v>
      </c>
      <c r="I149" s="209" t="s">
        <v>459</v>
      </c>
      <c r="J149" s="11" t="s">
        <v>705</v>
      </c>
      <c r="K149" s="11"/>
      <c r="L149" s="376"/>
      <c r="M149" s="11"/>
      <c r="N149" s="11"/>
      <c r="O149" s="377"/>
      <c r="P149" s="377"/>
      <c r="Q149" s="377"/>
      <c r="R149" s="377"/>
      <c r="S149" s="377"/>
      <c r="T149" s="391">
        <f t="shared" si="16"/>
        <v>0</v>
      </c>
      <c r="U149" s="31"/>
      <c r="V149" s="391">
        <f t="shared" si="17"/>
        <v>0</v>
      </c>
      <c r="W149" s="392" t="str">
        <f t="shared" si="18"/>
        <v>-</v>
      </c>
      <c r="Y149" s="364"/>
    </row>
    <row r="150" s="5" customFormat="1" ht="50.1" customHeight="1" spans="2:25">
      <c r="B150" s="12"/>
      <c r="C150" s="12"/>
      <c r="D150" s="114"/>
      <c r="E150" s="194"/>
      <c r="F150" s="14" t="s">
        <v>19</v>
      </c>
      <c r="G150" s="14" t="s">
        <v>665</v>
      </c>
      <c r="H150" s="186" t="s">
        <v>468</v>
      </c>
      <c r="I150" s="212" t="s">
        <v>459</v>
      </c>
      <c r="J150" s="14" t="s">
        <v>706</v>
      </c>
      <c r="K150" s="14"/>
      <c r="L150" s="378"/>
      <c r="M150" s="14"/>
      <c r="N150" s="14"/>
      <c r="O150" s="379"/>
      <c r="P150" s="379"/>
      <c r="Q150" s="379"/>
      <c r="R150" s="379"/>
      <c r="S150" s="379"/>
      <c r="T150" s="393">
        <f t="shared" si="16"/>
        <v>0</v>
      </c>
      <c r="U150" s="33"/>
      <c r="V150" s="394">
        <f t="shared" si="17"/>
        <v>0</v>
      </c>
      <c r="W150" s="395" t="str">
        <f t="shared" si="18"/>
        <v>-</v>
      </c>
      <c r="Y150" s="364"/>
    </row>
    <row r="151" s="5" customFormat="1" ht="50.1" customHeight="1" spans="2:25">
      <c r="B151" s="193"/>
      <c r="C151" s="193"/>
      <c r="D151" s="9" t="s">
        <v>707</v>
      </c>
      <c r="E151" s="187"/>
      <c r="F151" s="35" t="s">
        <v>16</v>
      </c>
      <c r="G151" s="35" t="s">
        <v>659</v>
      </c>
      <c r="H151" s="188" t="s">
        <v>458</v>
      </c>
      <c r="I151" s="208" t="s">
        <v>459</v>
      </c>
      <c r="J151" s="16" t="s">
        <v>708</v>
      </c>
      <c r="K151" s="16"/>
      <c r="L151" s="380"/>
      <c r="M151" s="16"/>
      <c r="N151" s="16"/>
      <c r="O151" s="381"/>
      <c r="P151" s="381"/>
      <c r="Q151" s="381"/>
      <c r="R151" s="381"/>
      <c r="S151" s="381"/>
      <c r="T151" s="396">
        <f t="shared" si="16"/>
        <v>0</v>
      </c>
      <c r="U151" s="17"/>
      <c r="V151" s="397">
        <f t="shared" si="17"/>
        <v>0</v>
      </c>
      <c r="W151" s="398" t="str">
        <f t="shared" si="18"/>
        <v>-</v>
      </c>
      <c r="Y151" s="364"/>
    </row>
    <row r="152" s="5" customFormat="1" ht="50.1" customHeight="1" spans="2:25">
      <c r="B152" s="193"/>
      <c r="C152" s="193"/>
      <c r="D152" s="13"/>
      <c r="E152" s="183"/>
      <c r="F152" s="11" t="s">
        <v>17</v>
      </c>
      <c r="G152" s="11" t="s">
        <v>661</v>
      </c>
      <c r="H152" s="184" t="s">
        <v>462</v>
      </c>
      <c r="I152" s="209" t="s">
        <v>459</v>
      </c>
      <c r="J152" s="11" t="s">
        <v>709</v>
      </c>
      <c r="K152" s="11"/>
      <c r="L152" s="376"/>
      <c r="M152" s="11"/>
      <c r="N152" s="11"/>
      <c r="O152" s="377"/>
      <c r="P152" s="377"/>
      <c r="Q152" s="377"/>
      <c r="R152" s="377"/>
      <c r="S152" s="377"/>
      <c r="T152" s="391">
        <f t="shared" si="16"/>
        <v>0</v>
      </c>
      <c r="U152" s="31"/>
      <c r="V152" s="391">
        <f t="shared" si="17"/>
        <v>0</v>
      </c>
      <c r="W152" s="392" t="str">
        <f t="shared" si="18"/>
        <v>-</v>
      </c>
      <c r="Y152" s="364"/>
    </row>
    <row r="153" s="5" customFormat="1" ht="50.1" customHeight="1" spans="2:25">
      <c r="B153" s="193"/>
      <c r="C153" s="193"/>
      <c r="D153" s="13"/>
      <c r="E153" s="183"/>
      <c r="F153" s="11" t="s">
        <v>18</v>
      </c>
      <c r="G153" s="11" t="s">
        <v>686</v>
      </c>
      <c r="H153" s="184" t="s">
        <v>465</v>
      </c>
      <c r="I153" s="209" t="s">
        <v>459</v>
      </c>
      <c r="J153" s="11" t="s">
        <v>710</v>
      </c>
      <c r="K153" s="11"/>
      <c r="L153" s="376"/>
      <c r="M153" s="11"/>
      <c r="N153" s="11"/>
      <c r="O153" s="377"/>
      <c r="P153" s="377"/>
      <c r="Q153" s="377"/>
      <c r="R153" s="377"/>
      <c r="S153" s="377"/>
      <c r="T153" s="391">
        <f t="shared" si="16"/>
        <v>0</v>
      </c>
      <c r="U153" s="31"/>
      <c r="V153" s="391">
        <f t="shared" si="17"/>
        <v>0</v>
      </c>
      <c r="W153" s="392" t="str">
        <f t="shared" si="18"/>
        <v>-</v>
      </c>
      <c r="Y153" s="364"/>
    </row>
    <row r="154" s="5" customFormat="1" ht="50.1" customHeight="1" spans="2:25">
      <c r="B154" s="195"/>
      <c r="C154" s="195"/>
      <c r="D154" s="18"/>
      <c r="E154" s="185"/>
      <c r="F154" s="14" t="s">
        <v>19</v>
      </c>
      <c r="G154" s="14" t="s">
        <v>665</v>
      </c>
      <c r="H154" s="186" t="s">
        <v>468</v>
      </c>
      <c r="I154" s="212" t="s">
        <v>459</v>
      </c>
      <c r="J154" s="14" t="s">
        <v>711</v>
      </c>
      <c r="K154" s="14"/>
      <c r="L154" s="378"/>
      <c r="M154" s="14"/>
      <c r="N154" s="14"/>
      <c r="O154" s="379"/>
      <c r="P154" s="379"/>
      <c r="Q154" s="379"/>
      <c r="R154" s="379"/>
      <c r="S154" s="379"/>
      <c r="T154" s="393">
        <f t="shared" si="16"/>
        <v>0</v>
      </c>
      <c r="U154" s="33"/>
      <c r="V154" s="394">
        <f t="shared" si="17"/>
        <v>0</v>
      </c>
      <c r="W154" s="395" t="str">
        <f t="shared" si="18"/>
        <v>-</v>
      </c>
      <c r="Y154" s="364"/>
    </row>
    <row r="155" s="5" customFormat="1" ht="50.1" customHeight="1" spans="2:25">
      <c r="B155" s="8" t="s">
        <v>712</v>
      </c>
      <c r="C155" s="8" t="s">
        <v>455</v>
      </c>
      <c r="D155" s="9" t="s">
        <v>713</v>
      </c>
      <c r="E155" s="196"/>
      <c r="F155" s="16" t="s">
        <v>16</v>
      </c>
      <c r="G155" s="16" t="s">
        <v>659</v>
      </c>
      <c r="H155" s="182" t="s">
        <v>458</v>
      </c>
      <c r="I155" s="211" t="s">
        <v>459</v>
      </c>
      <c r="J155" s="16" t="s">
        <v>714</v>
      </c>
      <c r="K155" s="16"/>
      <c r="L155" s="380"/>
      <c r="M155" s="16"/>
      <c r="N155" s="16"/>
      <c r="O155" s="381"/>
      <c r="P155" s="381"/>
      <c r="Q155" s="381"/>
      <c r="R155" s="381"/>
      <c r="S155" s="381"/>
      <c r="T155" s="396">
        <f t="shared" si="16"/>
        <v>0</v>
      </c>
      <c r="U155" s="17"/>
      <c r="V155" s="397">
        <f t="shared" ref="V155:V207" si="19">T155+U155</f>
        <v>0</v>
      </c>
      <c r="W155" s="398" t="str">
        <f t="shared" ref="W155:W207" si="20">IF(S155&gt;0,V155/S155*7,"-")</f>
        <v>-</v>
      </c>
      <c r="Y155" s="364"/>
    </row>
    <row r="156" s="5" customFormat="1" ht="50.1" customHeight="1" spans="2:25">
      <c r="B156" s="12"/>
      <c r="C156" s="12"/>
      <c r="D156" s="13" t="s">
        <v>509</v>
      </c>
      <c r="E156" s="197"/>
      <c r="F156" s="11" t="s">
        <v>17</v>
      </c>
      <c r="G156" s="11" t="s">
        <v>661</v>
      </c>
      <c r="H156" s="184" t="s">
        <v>462</v>
      </c>
      <c r="I156" s="209" t="s">
        <v>459</v>
      </c>
      <c r="J156" s="11" t="s">
        <v>715</v>
      </c>
      <c r="K156" s="11"/>
      <c r="L156" s="376"/>
      <c r="M156" s="11"/>
      <c r="N156" s="11"/>
      <c r="O156" s="377"/>
      <c r="P156" s="377"/>
      <c r="Q156" s="377"/>
      <c r="R156" s="377"/>
      <c r="S156" s="377"/>
      <c r="T156" s="391">
        <f t="shared" si="16"/>
        <v>0</v>
      </c>
      <c r="U156" s="31"/>
      <c r="V156" s="391">
        <f t="shared" si="19"/>
        <v>0</v>
      </c>
      <c r="W156" s="392" t="str">
        <f t="shared" si="20"/>
        <v>-</v>
      </c>
      <c r="Y156" s="364"/>
    </row>
    <row r="157" s="5" customFormat="1" ht="50.1" customHeight="1" spans="2:25">
      <c r="B157" s="12"/>
      <c r="C157" s="12"/>
      <c r="D157" s="13"/>
      <c r="E157" s="197"/>
      <c r="F157" s="11" t="s">
        <v>18</v>
      </c>
      <c r="G157" s="11" t="s">
        <v>686</v>
      </c>
      <c r="H157" s="184" t="s">
        <v>465</v>
      </c>
      <c r="I157" s="209" t="s">
        <v>459</v>
      </c>
      <c r="J157" s="11" t="s">
        <v>716</v>
      </c>
      <c r="K157" s="11"/>
      <c r="L157" s="376"/>
      <c r="M157" s="11"/>
      <c r="N157" s="11"/>
      <c r="O157" s="377"/>
      <c r="P157" s="377"/>
      <c r="Q157" s="377"/>
      <c r="R157" s="377"/>
      <c r="S157" s="377"/>
      <c r="T157" s="391">
        <f t="shared" si="16"/>
        <v>0</v>
      </c>
      <c r="U157" s="31"/>
      <c r="V157" s="391">
        <f t="shared" si="19"/>
        <v>0</v>
      </c>
      <c r="W157" s="392" t="str">
        <f t="shared" si="20"/>
        <v>-</v>
      </c>
      <c r="Y157" s="364"/>
    </row>
    <row r="158" s="5" customFormat="1" ht="50.1" customHeight="1" spans="2:25">
      <c r="B158" s="12"/>
      <c r="C158" s="12"/>
      <c r="D158" s="18"/>
      <c r="E158" s="198"/>
      <c r="F158" s="28" t="s">
        <v>19</v>
      </c>
      <c r="G158" s="28" t="s">
        <v>665</v>
      </c>
      <c r="H158" s="190" t="s">
        <v>468</v>
      </c>
      <c r="I158" s="210" t="s">
        <v>459</v>
      </c>
      <c r="J158" s="14" t="s">
        <v>717</v>
      </c>
      <c r="K158" s="14"/>
      <c r="L158" s="378"/>
      <c r="M158" s="14"/>
      <c r="N158" s="14"/>
      <c r="O158" s="379"/>
      <c r="P158" s="379"/>
      <c r="Q158" s="379"/>
      <c r="R158" s="379"/>
      <c r="S158" s="379"/>
      <c r="T158" s="393">
        <f t="shared" si="16"/>
        <v>0</v>
      </c>
      <c r="U158" s="33"/>
      <c r="V158" s="394">
        <f t="shared" si="19"/>
        <v>0</v>
      </c>
      <c r="W158" s="395" t="str">
        <f t="shared" si="20"/>
        <v>-</v>
      </c>
      <c r="Y158" s="364"/>
    </row>
    <row r="159" s="5" customFormat="1" ht="50.1" customHeight="1" spans="2:25">
      <c r="B159" s="12"/>
      <c r="C159" s="12"/>
      <c r="D159" s="9" t="s">
        <v>718</v>
      </c>
      <c r="E159" s="199"/>
      <c r="F159" s="16" t="s">
        <v>16</v>
      </c>
      <c r="G159" s="16" t="s">
        <v>659</v>
      </c>
      <c r="H159" s="182" t="s">
        <v>458</v>
      </c>
      <c r="I159" s="211" t="s">
        <v>459</v>
      </c>
      <c r="J159" s="16" t="s">
        <v>719</v>
      </c>
      <c r="K159" s="16"/>
      <c r="L159" s="380"/>
      <c r="M159" s="16"/>
      <c r="N159" s="16"/>
      <c r="O159" s="381"/>
      <c r="P159" s="381"/>
      <c r="Q159" s="381"/>
      <c r="R159" s="381"/>
      <c r="S159" s="381"/>
      <c r="T159" s="396">
        <f t="shared" si="16"/>
        <v>0</v>
      </c>
      <c r="U159" s="17"/>
      <c r="V159" s="397">
        <f t="shared" si="19"/>
        <v>0</v>
      </c>
      <c r="W159" s="398" t="str">
        <f t="shared" si="20"/>
        <v>-</v>
      </c>
      <c r="Y159" s="364"/>
    </row>
    <row r="160" s="5" customFormat="1" ht="50.1" customHeight="1" spans="2:25">
      <c r="B160" s="12"/>
      <c r="C160" s="12"/>
      <c r="D160" s="13"/>
      <c r="E160" s="200"/>
      <c r="F160" s="11" t="s">
        <v>17</v>
      </c>
      <c r="G160" s="11" t="s">
        <v>661</v>
      </c>
      <c r="H160" s="184" t="s">
        <v>462</v>
      </c>
      <c r="I160" s="209" t="s">
        <v>459</v>
      </c>
      <c r="J160" s="11" t="s">
        <v>720</v>
      </c>
      <c r="K160" s="11"/>
      <c r="L160" s="376"/>
      <c r="M160" s="11"/>
      <c r="N160" s="11"/>
      <c r="O160" s="377"/>
      <c r="P160" s="377"/>
      <c r="Q160" s="377"/>
      <c r="R160" s="377"/>
      <c r="S160" s="377"/>
      <c r="T160" s="391">
        <f t="shared" si="16"/>
        <v>0</v>
      </c>
      <c r="U160" s="31"/>
      <c r="V160" s="391">
        <f t="shared" si="19"/>
        <v>0</v>
      </c>
      <c r="W160" s="392" t="str">
        <f t="shared" si="20"/>
        <v>-</v>
      </c>
      <c r="Y160" s="364"/>
    </row>
    <row r="161" s="5" customFormat="1" ht="50.1" customHeight="1" spans="2:25">
      <c r="B161" s="12"/>
      <c r="C161" s="12"/>
      <c r="D161" s="13"/>
      <c r="E161" s="200"/>
      <c r="F161" s="11" t="s">
        <v>18</v>
      </c>
      <c r="G161" s="11" t="s">
        <v>686</v>
      </c>
      <c r="H161" s="184" t="s">
        <v>465</v>
      </c>
      <c r="I161" s="209" t="s">
        <v>459</v>
      </c>
      <c r="J161" s="11" t="s">
        <v>721</v>
      </c>
      <c r="K161" s="11"/>
      <c r="L161" s="376"/>
      <c r="M161" s="11"/>
      <c r="N161" s="11"/>
      <c r="O161" s="377"/>
      <c r="P161" s="377"/>
      <c r="Q161" s="377"/>
      <c r="R161" s="377"/>
      <c r="S161" s="377"/>
      <c r="T161" s="391">
        <f t="shared" si="16"/>
        <v>0</v>
      </c>
      <c r="U161" s="31"/>
      <c r="V161" s="391">
        <f t="shared" si="19"/>
        <v>0</v>
      </c>
      <c r="W161" s="392" t="str">
        <f t="shared" si="20"/>
        <v>-</v>
      </c>
      <c r="Y161" s="364"/>
    </row>
    <row r="162" s="5" customFormat="1" ht="50.1" customHeight="1" spans="2:25">
      <c r="B162" s="24"/>
      <c r="C162" s="24"/>
      <c r="D162" s="201"/>
      <c r="E162" s="202"/>
      <c r="F162" s="30" t="s">
        <v>19</v>
      </c>
      <c r="G162" s="14" t="s">
        <v>665</v>
      </c>
      <c r="H162" s="186" t="s">
        <v>468</v>
      </c>
      <c r="I162" s="212" t="s">
        <v>459</v>
      </c>
      <c r="J162" s="14" t="s">
        <v>722</v>
      </c>
      <c r="K162" s="14"/>
      <c r="L162" s="378"/>
      <c r="M162" s="14"/>
      <c r="N162" s="14"/>
      <c r="O162" s="379"/>
      <c r="P162" s="379"/>
      <c r="Q162" s="379"/>
      <c r="R162" s="379"/>
      <c r="S162" s="379"/>
      <c r="T162" s="393">
        <f t="shared" si="16"/>
        <v>0</v>
      </c>
      <c r="U162" s="33"/>
      <c r="V162" s="394">
        <f t="shared" si="19"/>
        <v>0</v>
      </c>
      <c r="W162" s="395" t="str">
        <f t="shared" si="20"/>
        <v>-</v>
      </c>
      <c r="Y162" s="364"/>
    </row>
    <row r="163" s="5" customFormat="1" ht="50.1" customHeight="1" spans="2:25">
      <c r="B163" s="203"/>
      <c r="C163" s="203"/>
      <c r="D163" s="9">
        <v>20003</v>
      </c>
      <c r="E163" s="196"/>
      <c r="F163" s="35" t="s">
        <v>16</v>
      </c>
      <c r="G163" s="35" t="s">
        <v>659</v>
      </c>
      <c r="H163" s="188" t="s">
        <v>458</v>
      </c>
      <c r="I163" s="208" t="s">
        <v>459</v>
      </c>
      <c r="J163" s="16" t="s">
        <v>723</v>
      </c>
      <c r="K163" s="16"/>
      <c r="L163" s="380"/>
      <c r="M163" s="16"/>
      <c r="N163" s="16"/>
      <c r="O163" s="381"/>
      <c r="P163" s="381"/>
      <c r="Q163" s="381"/>
      <c r="R163" s="381"/>
      <c r="S163" s="381"/>
      <c r="T163" s="396">
        <f t="shared" si="16"/>
        <v>0</v>
      </c>
      <c r="U163" s="17"/>
      <c r="V163" s="397">
        <f t="shared" si="19"/>
        <v>0</v>
      </c>
      <c r="W163" s="398" t="str">
        <f t="shared" si="20"/>
        <v>-</v>
      </c>
      <c r="Y163" s="364"/>
    </row>
    <row r="164" s="5" customFormat="1" ht="50.1" customHeight="1" spans="2:25">
      <c r="B164" s="203"/>
      <c r="C164" s="203"/>
      <c r="D164" s="13"/>
      <c r="E164" s="197"/>
      <c r="F164" s="11" t="s">
        <v>17</v>
      </c>
      <c r="G164" s="11" t="s">
        <v>661</v>
      </c>
      <c r="H164" s="184" t="s">
        <v>462</v>
      </c>
      <c r="I164" s="209" t="s">
        <v>459</v>
      </c>
      <c r="J164" s="11" t="s">
        <v>724</v>
      </c>
      <c r="K164" s="11"/>
      <c r="L164" s="376"/>
      <c r="M164" s="11"/>
      <c r="N164" s="11"/>
      <c r="O164" s="377"/>
      <c r="P164" s="377"/>
      <c r="Q164" s="377"/>
      <c r="R164" s="377"/>
      <c r="S164" s="377"/>
      <c r="T164" s="391">
        <f t="shared" si="16"/>
        <v>0</v>
      </c>
      <c r="U164" s="31"/>
      <c r="V164" s="391">
        <f t="shared" si="19"/>
        <v>0</v>
      </c>
      <c r="W164" s="392" t="str">
        <f t="shared" si="20"/>
        <v>-</v>
      </c>
      <c r="Y164" s="364"/>
    </row>
    <row r="165" s="5" customFormat="1" ht="50.1" customHeight="1" spans="2:25">
      <c r="B165" s="203"/>
      <c r="C165" s="203"/>
      <c r="D165" s="13"/>
      <c r="E165" s="197"/>
      <c r="F165" s="11" t="s">
        <v>18</v>
      </c>
      <c r="G165" s="11" t="s">
        <v>686</v>
      </c>
      <c r="H165" s="184" t="s">
        <v>465</v>
      </c>
      <c r="I165" s="209" t="s">
        <v>459</v>
      </c>
      <c r="J165" s="11" t="s">
        <v>725</v>
      </c>
      <c r="K165" s="11"/>
      <c r="L165" s="376"/>
      <c r="M165" s="11"/>
      <c r="N165" s="11"/>
      <c r="O165" s="377"/>
      <c r="P165" s="377"/>
      <c r="Q165" s="377"/>
      <c r="R165" s="377"/>
      <c r="S165" s="377"/>
      <c r="T165" s="391">
        <f t="shared" si="16"/>
        <v>0</v>
      </c>
      <c r="U165" s="31"/>
      <c r="V165" s="391">
        <f t="shared" si="19"/>
        <v>0</v>
      </c>
      <c r="W165" s="392" t="str">
        <f t="shared" si="20"/>
        <v>-</v>
      </c>
      <c r="Y165" s="364"/>
    </row>
    <row r="166" s="5" customFormat="1" ht="50.1" customHeight="1" spans="2:25">
      <c r="B166" s="203"/>
      <c r="C166" s="203"/>
      <c r="D166" s="18"/>
      <c r="E166" s="198"/>
      <c r="F166" s="28" t="s">
        <v>19</v>
      </c>
      <c r="G166" s="28" t="s">
        <v>665</v>
      </c>
      <c r="H166" s="190" t="s">
        <v>468</v>
      </c>
      <c r="I166" s="210" t="s">
        <v>459</v>
      </c>
      <c r="J166" s="14" t="s">
        <v>726</v>
      </c>
      <c r="K166" s="14"/>
      <c r="L166" s="378"/>
      <c r="M166" s="14"/>
      <c r="N166" s="14"/>
      <c r="O166" s="379"/>
      <c r="P166" s="379"/>
      <c r="Q166" s="379"/>
      <c r="R166" s="379"/>
      <c r="S166" s="379"/>
      <c r="T166" s="393">
        <f t="shared" si="16"/>
        <v>0</v>
      </c>
      <c r="U166" s="33"/>
      <c r="V166" s="394">
        <f t="shared" si="19"/>
        <v>0</v>
      </c>
      <c r="W166" s="395" t="str">
        <f t="shared" si="20"/>
        <v>-</v>
      </c>
      <c r="Y166" s="364"/>
    </row>
    <row r="167" s="5" customFormat="1" ht="50.1" customHeight="1" spans="2:25">
      <c r="B167" s="203"/>
      <c r="C167" s="203"/>
      <c r="D167" s="9" t="s">
        <v>727</v>
      </c>
      <c r="E167" s="196"/>
      <c r="F167" s="16" t="s">
        <v>16</v>
      </c>
      <c r="G167" s="16" t="s">
        <v>659</v>
      </c>
      <c r="H167" s="182" t="s">
        <v>458</v>
      </c>
      <c r="I167" s="205" t="s">
        <v>459</v>
      </c>
      <c r="J167" s="16" t="s">
        <v>728</v>
      </c>
      <c r="K167" s="16"/>
      <c r="L167" s="380"/>
      <c r="M167" s="16"/>
      <c r="N167" s="16"/>
      <c r="O167" s="381"/>
      <c r="P167" s="381"/>
      <c r="Q167" s="381"/>
      <c r="R167" s="381"/>
      <c r="S167" s="381"/>
      <c r="T167" s="396">
        <f t="shared" si="16"/>
        <v>0</v>
      </c>
      <c r="U167" s="17"/>
      <c r="V167" s="397">
        <f t="shared" si="19"/>
        <v>0</v>
      </c>
      <c r="W167" s="398" t="str">
        <f t="shared" si="20"/>
        <v>-</v>
      </c>
      <c r="Y167" s="364"/>
    </row>
    <row r="168" s="5" customFormat="1" ht="50.1" customHeight="1" spans="2:25">
      <c r="B168" s="203"/>
      <c r="C168" s="203"/>
      <c r="D168" s="13"/>
      <c r="E168" s="197"/>
      <c r="F168" s="11" t="s">
        <v>17</v>
      </c>
      <c r="G168" s="11" t="s">
        <v>661</v>
      </c>
      <c r="H168" s="184" t="s">
        <v>462</v>
      </c>
      <c r="I168" s="206" t="s">
        <v>459</v>
      </c>
      <c r="J168" s="11" t="s">
        <v>729</v>
      </c>
      <c r="K168" s="11"/>
      <c r="L168" s="376"/>
      <c r="M168" s="11"/>
      <c r="N168" s="11"/>
      <c r="O168" s="377"/>
      <c r="P168" s="377"/>
      <c r="Q168" s="377"/>
      <c r="R168" s="377"/>
      <c r="S168" s="377"/>
      <c r="T168" s="391">
        <f t="shared" si="16"/>
        <v>0</v>
      </c>
      <c r="U168" s="31"/>
      <c r="V168" s="391">
        <f t="shared" si="19"/>
        <v>0</v>
      </c>
      <c r="W168" s="392" t="str">
        <f t="shared" si="20"/>
        <v>-</v>
      </c>
      <c r="Y168" s="364"/>
    </row>
    <row r="169" s="5" customFormat="1" ht="50.1" customHeight="1" spans="2:25">
      <c r="B169" s="203"/>
      <c r="C169" s="203"/>
      <c r="D169" s="13"/>
      <c r="E169" s="197"/>
      <c r="F169" s="11" t="s">
        <v>18</v>
      </c>
      <c r="G169" s="11" t="s">
        <v>686</v>
      </c>
      <c r="H169" s="184" t="s">
        <v>465</v>
      </c>
      <c r="I169" s="206" t="s">
        <v>459</v>
      </c>
      <c r="J169" s="11" t="s">
        <v>730</v>
      </c>
      <c r="K169" s="11"/>
      <c r="L169" s="376"/>
      <c r="M169" s="11"/>
      <c r="N169" s="11"/>
      <c r="O169" s="377"/>
      <c r="P169" s="377"/>
      <c r="Q169" s="377"/>
      <c r="R169" s="377"/>
      <c r="S169" s="377"/>
      <c r="T169" s="391">
        <f t="shared" si="16"/>
        <v>0</v>
      </c>
      <c r="U169" s="31"/>
      <c r="V169" s="391">
        <f t="shared" si="19"/>
        <v>0</v>
      </c>
      <c r="W169" s="392" t="str">
        <f t="shared" si="20"/>
        <v>-</v>
      </c>
      <c r="Y169" s="364"/>
    </row>
    <row r="170" s="5" customFormat="1" ht="50.1" customHeight="1" spans="2:25">
      <c r="B170" s="203"/>
      <c r="C170" s="203"/>
      <c r="D170" s="18"/>
      <c r="E170" s="198"/>
      <c r="F170" s="14" t="s">
        <v>19</v>
      </c>
      <c r="G170" s="14" t="s">
        <v>665</v>
      </c>
      <c r="H170" s="186" t="s">
        <v>468</v>
      </c>
      <c r="I170" s="207" t="s">
        <v>459</v>
      </c>
      <c r="J170" s="14" t="s">
        <v>731</v>
      </c>
      <c r="K170" s="14"/>
      <c r="L170" s="378"/>
      <c r="M170" s="14"/>
      <c r="N170" s="14"/>
      <c r="O170" s="379"/>
      <c r="P170" s="379"/>
      <c r="Q170" s="379"/>
      <c r="R170" s="379"/>
      <c r="S170" s="379"/>
      <c r="T170" s="393">
        <f t="shared" si="16"/>
        <v>0</v>
      </c>
      <c r="U170" s="33"/>
      <c r="V170" s="394">
        <f t="shared" si="19"/>
        <v>0</v>
      </c>
      <c r="W170" s="395" t="str">
        <f t="shared" si="20"/>
        <v>-</v>
      </c>
      <c r="Y170" s="364"/>
    </row>
    <row r="171" s="5" customFormat="1" ht="50.1" customHeight="1" spans="2:25">
      <c r="B171" s="203"/>
      <c r="C171" s="203"/>
      <c r="D171" s="13" t="s">
        <v>732</v>
      </c>
      <c r="E171" s="197"/>
      <c r="F171" s="16" t="s">
        <v>16</v>
      </c>
      <c r="G171" s="16" t="s">
        <v>659</v>
      </c>
      <c r="H171" s="182" t="s">
        <v>458</v>
      </c>
      <c r="I171" s="208" t="s">
        <v>459</v>
      </c>
      <c r="J171" s="16" t="s">
        <v>733</v>
      </c>
      <c r="K171" s="16"/>
      <c r="L171" s="380"/>
      <c r="M171" s="16"/>
      <c r="N171" s="16"/>
      <c r="O171" s="381"/>
      <c r="P171" s="381"/>
      <c r="Q171" s="381"/>
      <c r="R171" s="381"/>
      <c r="S171" s="381"/>
      <c r="T171" s="396">
        <f t="shared" si="16"/>
        <v>0</v>
      </c>
      <c r="U171" s="17"/>
      <c r="V171" s="397">
        <f t="shared" si="19"/>
        <v>0</v>
      </c>
      <c r="W171" s="398" t="str">
        <f t="shared" si="20"/>
        <v>-</v>
      </c>
      <c r="Y171" s="364"/>
    </row>
    <row r="172" s="5" customFormat="1" ht="50.1" customHeight="1" spans="2:25">
      <c r="B172" s="203"/>
      <c r="C172" s="203"/>
      <c r="D172" s="13"/>
      <c r="E172" s="197"/>
      <c r="F172" s="11" t="s">
        <v>17</v>
      </c>
      <c r="G172" s="11" t="s">
        <v>661</v>
      </c>
      <c r="H172" s="184" t="s">
        <v>462</v>
      </c>
      <c r="I172" s="209" t="s">
        <v>459</v>
      </c>
      <c r="J172" s="11" t="s">
        <v>734</v>
      </c>
      <c r="K172" s="11"/>
      <c r="L172" s="376"/>
      <c r="M172" s="11"/>
      <c r="N172" s="11"/>
      <c r="O172" s="377"/>
      <c r="P172" s="377"/>
      <c r="Q172" s="377"/>
      <c r="R172" s="377"/>
      <c r="S172" s="377"/>
      <c r="T172" s="391">
        <f t="shared" si="16"/>
        <v>0</v>
      </c>
      <c r="U172" s="31"/>
      <c r="V172" s="391">
        <f t="shared" si="19"/>
        <v>0</v>
      </c>
      <c r="W172" s="392" t="str">
        <f t="shared" si="20"/>
        <v>-</v>
      </c>
      <c r="Y172" s="364"/>
    </row>
    <row r="173" s="5" customFormat="1" ht="50.1" customHeight="1" spans="2:25">
      <c r="B173" s="203"/>
      <c r="C173" s="203"/>
      <c r="D173" s="13"/>
      <c r="E173" s="197"/>
      <c r="F173" s="11" t="s">
        <v>18</v>
      </c>
      <c r="G173" s="11" t="s">
        <v>686</v>
      </c>
      <c r="H173" s="184" t="s">
        <v>465</v>
      </c>
      <c r="I173" s="209" t="s">
        <v>459</v>
      </c>
      <c r="J173" s="11" t="s">
        <v>735</v>
      </c>
      <c r="K173" s="11"/>
      <c r="L173" s="376"/>
      <c r="M173" s="11"/>
      <c r="N173" s="11"/>
      <c r="O173" s="377"/>
      <c r="P173" s="377"/>
      <c r="Q173" s="377"/>
      <c r="R173" s="377"/>
      <c r="S173" s="377"/>
      <c r="T173" s="391">
        <f t="shared" si="16"/>
        <v>0</v>
      </c>
      <c r="U173" s="31"/>
      <c r="V173" s="391">
        <f t="shared" si="19"/>
        <v>0</v>
      </c>
      <c r="W173" s="392" t="str">
        <f t="shared" si="20"/>
        <v>-</v>
      </c>
      <c r="Y173" s="364"/>
    </row>
    <row r="174" s="5" customFormat="1" ht="50.1" customHeight="1" spans="2:25">
      <c r="B174" s="203"/>
      <c r="C174" s="203"/>
      <c r="D174" s="13"/>
      <c r="E174" s="197"/>
      <c r="F174" s="28" t="s">
        <v>19</v>
      </c>
      <c r="G174" s="28" t="s">
        <v>665</v>
      </c>
      <c r="H174" s="190" t="s">
        <v>468</v>
      </c>
      <c r="I174" s="210" t="s">
        <v>459</v>
      </c>
      <c r="J174" s="14" t="s">
        <v>736</v>
      </c>
      <c r="K174" s="14"/>
      <c r="L174" s="378"/>
      <c r="M174" s="14"/>
      <c r="N174" s="14"/>
      <c r="O174" s="379"/>
      <c r="P174" s="379"/>
      <c r="Q174" s="379"/>
      <c r="R174" s="379"/>
      <c r="S174" s="379"/>
      <c r="T174" s="393">
        <f t="shared" si="16"/>
        <v>0</v>
      </c>
      <c r="U174" s="33"/>
      <c r="V174" s="394">
        <f t="shared" si="19"/>
        <v>0</v>
      </c>
      <c r="W174" s="395" t="str">
        <f t="shared" si="20"/>
        <v>-</v>
      </c>
      <c r="Y174" s="364"/>
    </row>
    <row r="175" s="5" customFormat="1" ht="50.1" customHeight="1" spans="2:25">
      <c r="B175" s="203"/>
      <c r="C175" s="203"/>
      <c r="D175" s="9" t="s">
        <v>737</v>
      </c>
      <c r="E175" s="196"/>
      <c r="F175" s="16" t="s">
        <v>16</v>
      </c>
      <c r="G175" s="16" t="s">
        <v>659</v>
      </c>
      <c r="H175" s="182" t="s">
        <v>458</v>
      </c>
      <c r="I175" s="205" t="s">
        <v>459</v>
      </c>
      <c r="J175" s="16" t="s">
        <v>738</v>
      </c>
      <c r="K175" s="16"/>
      <c r="L175" s="380"/>
      <c r="M175" s="16"/>
      <c r="N175" s="16"/>
      <c r="O175" s="381"/>
      <c r="P175" s="381"/>
      <c r="Q175" s="381"/>
      <c r="R175" s="381"/>
      <c r="S175" s="381"/>
      <c r="T175" s="396">
        <f t="shared" si="16"/>
        <v>0</v>
      </c>
      <c r="U175" s="17"/>
      <c r="V175" s="397">
        <f t="shared" si="19"/>
        <v>0</v>
      </c>
      <c r="W175" s="398" t="str">
        <f t="shared" si="20"/>
        <v>-</v>
      </c>
      <c r="Y175" s="364"/>
    </row>
    <row r="176" s="5" customFormat="1" ht="50.1" customHeight="1" spans="2:25">
      <c r="B176" s="203"/>
      <c r="C176" s="203"/>
      <c r="D176" s="13"/>
      <c r="E176" s="197"/>
      <c r="F176" s="11" t="s">
        <v>17</v>
      </c>
      <c r="G176" s="11" t="s">
        <v>661</v>
      </c>
      <c r="H176" s="184" t="s">
        <v>462</v>
      </c>
      <c r="I176" s="206" t="s">
        <v>459</v>
      </c>
      <c r="J176" s="11" t="s">
        <v>739</v>
      </c>
      <c r="K176" s="11"/>
      <c r="L176" s="376"/>
      <c r="M176" s="11"/>
      <c r="N176" s="11"/>
      <c r="O176" s="377"/>
      <c r="P176" s="377"/>
      <c r="Q176" s="377"/>
      <c r="R176" s="377"/>
      <c r="S176" s="377"/>
      <c r="T176" s="391">
        <f t="shared" si="16"/>
        <v>0</v>
      </c>
      <c r="U176" s="31"/>
      <c r="V176" s="391">
        <f t="shared" si="19"/>
        <v>0</v>
      </c>
      <c r="W176" s="392" t="str">
        <f t="shared" si="20"/>
        <v>-</v>
      </c>
      <c r="Y176" s="364"/>
    </row>
    <row r="177" s="5" customFormat="1" ht="50.1" customHeight="1" spans="2:25">
      <c r="B177" s="203"/>
      <c r="C177" s="203"/>
      <c r="D177" s="13"/>
      <c r="E177" s="197"/>
      <c r="F177" s="11" t="s">
        <v>18</v>
      </c>
      <c r="G177" s="11" t="s">
        <v>686</v>
      </c>
      <c r="H177" s="184" t="s">
        <v>465</v>
      </c>
      <c r="I177" s="206" t="s">
        <v>459</v>
      </c>
      <c r="J177" s="11" t="s">
        <v>740</v>
      </c>
      <c r="K177" s="11"/>
      <c r="L177" s="376"/>
      <c r="M177" s="11"/>
      <c r="N177" s="11"/>
      <c r="O177" s="377"/>
      <c r="P177" s="377"/>
      <c r="Q177" s="377"/>
      <c r="R177" s="377"/>
      <c r="S177" s="377"/>
      <c r="T177" s="391">
        <f t="shared" si="16"/>
        <v>0</v>
      </c>
      <c r="U177" s="31"/>
      <c r="V177" s="391">
        <f t="shared" si="19"/>
        <v>0</v>
      </c>
      <c r="W177" s="392" t="str">
        <f t="shared" si="20"/>
        <v>-</v>
      </c>
      <c r="Y177" s="364"/>
    </row>
    <row r="178" s="5" customFormat="1" ht="50.1" customHeight="1" spans="2:25">
      <c r="B178" s="203"/>
      <c r="C178" s="203"/>
      <c r="D178" s="18"/>
      <c r="E178" s="198"/>
      <c r="F178" s="14" t="s">
        <v>19</v>
      </c>
      <c r="G178" s="14" t="s">
        <v>665</v>
      </c>
      <c r="H178" s="186" t="s">
        <v>468</v>
      </c>
      <c r="I178" s="207" t="s">
        <v>459</v>
      </c>
      <c r="J178" s="14" t="s">
        <v>741</v>
      </c>
      <c r="K178" s="14"/>
      <c r="L178" s="378"/>
      <c r="M178" s="14"/>
      <c r="N178" s="14"/>
      <c r="O178" s="379"/>
      <c r="P178" s="379"/>
      <c r="Q178" s="379"/>
      <c r="R178" s="379"/>
      <c r="S178" s="379"/>
      <c r="T178" s="393">
        <f t="shared" si="16"/>
        <v>0</v>
      </c>
      <c r="U178" s="33"/>
      <c r="V178" s="394">
        <f t="shared" si="19"/>
        <v>0</v>
      </c>
      <c r="W178" s="395" t="str">
        <f t="shared" si="20"/>
        <v>-</v>
      </c>
      <c r="Y178" s="364"/>
    </row>
    <row r="179" s="5" customFormat="1" ht="50.1" customHeight="1" spans="2:25">
      <c r="B179" s="203"/>
      <c r="C179" s="203"/>
      <c r="D179" s="13" t="s">
        <v>742</v>
      </c>
      <c r="E179" s="197"/>
      <c r="F179" s="35" t="s">
        <v>16</v>
      </c>
      <c r="G179" s="35" t="s">
        <v>659</v>
      </c>
      <c r="H179" s="188" t="s">
        <v>458</v>
      </c>
      <c r="I179" s="208" t="s">
        <v>459</v>
      </c>
      <c r="J179" s="16" t="s">
        <v>743</v>
      </c>
      <c r="K179" s="16"/>
      <c r="L179" s="380"/>
      <c r="M179" s="16"/>
      <c r="N179" s="16"/>
      <c r="O179" s="381"/>
      <c r="P179" s="381"/>
      <c r="Q179" s="381"/>
      <c r="R179" s="381"/>
      <c r="S179" s="381"/>
      <c r="T179" s="396">
        <f t="shared" si="16"/>
        <v>0</v>
      </c>
      <c r="U179" s="17"/>
      <c r="V179" s="397">
        <f t="shared" si="19"/>
        <v>0</v>
      </c>
      <c r="W179" s="398" t="str">
        <f t="shared" si="20"/>
        <v>-</v>
      </c>
      <c r="Y179" s="364"/>
    </row>
    <row r="180" s="5" customFormat="1" ht="50.1" customHeight="1" spans="2:25">
      <c r="B180" s="203"/>
      <c r="C180" s="203"/>
      <c r="D180" s="13"/>
      <c r="E180" s="197"/>
      <c r="F180" s="11" t="s">
        <v>17</v>
      </c>
      <c r="G180" s="11" t="s">
        <v>661</v>
      </c>
      <c r="H180" s="184" t="s">
        <v>462</v>
      </c>
      <c r="I180" s="209" t="s">
        <v>459</v>
      </c>
      <c r="J180" s="11" t="s">
        <v>744</v>
      </c>
      <c r="K180" s="11"/>
      <c r="L180" s="376"/>
      <c r="M180" s="11"/>
      <c r="N180" s="11"/>
      <c r="O180" s="377"/>
      <c r="P180" s="377"/>
      <c r="Q180" s="377"/>
      <c r="R180" s="377"/>
      <c r="S180" s="377"/>
      <c r="T180" s="391">
        <f t="shared" si="16"/>
        <v>0</v>
      </c>
      <c r="U180" s="31"/>
      <c r="V180" s="391">
        <f t="shared" si="19"/>
        <v>0</v>
      </c>
      <c r="W180" s="392" t="str">
        <f t="shared" si="20"/>
        <v>-</v>
      </c>
      <c r="Y180" s="364"/>
    </row>
    <row r="181" s="5" customFormat="1" ht="50.1" customHeight="1" spans="2:25">
      <c r="B181" s="203"/>
      <c r="C181" s="203"/>
      <c r="D181" s="13"/>
      <c r="E181" s="197"/>
      <c r="F181" s="11" t="s">
        <v>18</v>
      </c>
      <c r="G181" s="11" t="s">
        <v>686</v>
      </c>
      <c r="H181" s="184" t="s">
        <v>465</v>
      </c>
      <c r="I181" s="209" t="s">
        <v>459</v>
      </c>
      <c r="J181" s="11" t="s">
        <v>745</v>
      </c>
      <c r="K181" s="11"/>
      <c r="L181" s="376"/>
      <c r="M181" s="11"/>
      <c r="N181" s="11"/>
      <c r="O181" s="377"/>
      <c r="P181" s="377"/>
      <c r="Q181" s="377"/>
      <c r="R181" s="377"/>
      <c r="S181" s="377"/>
      <c r="T181" s="391">
        <f t="shared" si="16"/>
        <v>0</v>
      </c>
      <c r="U181" s="31"/>
      <c r="V181" s="391">
        <f t="shared" si="19"/>
        <v>0</v>
      </c>
      <c r="W181" s="392" t="str">
        <f t="shared" si="20"/>
        <v>-</v>
      </c>
      <c r="Y181" s="364"/>
    </row>
    <row r="182" s="5" customFormat="1" ht="50.1" customHeight="1" spans="2:25">
      <c r="B182" s="203"/>
      <c r="C182" s="203"/>
      <c r="D182" s="13"/>
      <c r="E182" s="197"/>
      <c r="F182" s="14" t="s">
        <v>19</v>
      </c>
      <c r="G182" s="14" t="s">
        <v>665</v>
      </c>
      <c r="H182" s="186" t="s">
        <v>468</v>
      </c>
      <c r="I182" s="210" t="s">
        <v>459</v>
      </c>
      <c r="J182" s="14" t="s">
        <v>746</v>
      </c>
      <c r="K182" s="14"/>
      <c r="L182" s="378"/>
      <c r="M182" s="14"/>
      <c r="N182" s="14"/>
      <c r="O182" s="379"/>
      <c r="P182" s="379"/>
      <c r="Q182" s="379"/>
      <c r="R182" s="379"/>
      <c r="S182" s="379"/>
      <c r="T182" s="393">
        <f t="shared" si="16"/>
        <v>0</v>
      </c>
      <c r="U182" s="33"/>
      <c r="V182" s="394">
        <f t="shared" si="19"/>
        <v>0</v>
      </c>
      <c r="W182" s="395" t="str">
        <f t="shared" si="20"/>
        <v>-</v>
      </c>
      <c r="Y182" s="364"/>
    </row>
    <row r="183" s="5" customFormat="1" ht="50.1" customHeight="1" spans="2:25">
      <c r="B183" s="8" t="s">
        <v>747</v>
      </c>
      <c r="C183" s="204" t="s">
        <v>455</v>
      </c>
      <c r="D183" s="9" t="s">
        <v>748</v>
      </c>
      <c r="E183" s="196"/>
      <c r="F183" s="16" t="s">
        <v>16</v>
      </c>
      <c r="G183" s="16" t="s">
        <v>659</v>
      </c>
      <c r="H183" s="182" t="s">
        <v>458</v>
      </c>
      <c r="I183" s="211" t="s">
        <v>459</v>
      </c>
      <c r="J183" s="16" t="s">
        <v>749</v>
      </c>
      <c r="K183" s="16"/>
      <c r="L183" s="380"/>
      <c r="M183" s="16"/>
      <c r="N183" s="16"/>
      <c r="O183" s="381"/>
      <c r="P183" s="381"/>
      <c r="Q183" s="381"/>
      <c r="R183" s="381"/>
      <c r="S183" s="381"/>
      <c r="T183" s="396">
        <f t="shared" si="16"/>
        <v>0</v>
      </c>
      <c r="U183" s="17"/>
      <c r="V183" s="397">
        <f t="shared" si="19"/>
        <v>0</v>
      </c>
      <c r="W183" s="398" t="str">
        <f t="shared" si="20"/>
        <v>-</v>
      </c>
      <c r="Y183" s="364"/>
    </row>
    <row r="184" s="5" customFormat="1" ht="50.1" customHeight="1" spans="2:25">
      <c r="B184" s="193"/>
      <c r="C184" s="193"/>
      <c r="D184" s="13" t="s">
        <v>471</v>
      </c>
      <c r="E184" s="197"/>
      <c r="F184" s="11" t="s">
        <v>17</v>
      </c>
      <c r="G184" s="11" t="s">
        <v>750</v>
      </c>
      <c r="H184" s="184" t="s">
        <v>462</v>
      </c>
      <c r="I184" s="209" t="s">
        <v>459</v>
      </c>
      <c r="J184" s="11" t="s">
        <v>751</v>
      </c>
      <c r="K184" s="11"/>
      <c r="L184" s="376"/>
      <c r="M184" s="11"/>
      <c r="N184" s="11"/>
      <c r="O184" s="377"/>
      <c r="P184" s="377"/>
      <c r="Q184" s="377"/>
      <c r="R184" s="377"/>
      <c r="S184" s="377"/>
      <c r="T184" s="391">
        <f t="shared" si="16"/>
        <v>0</v>
      </c>
      <c r="U184" s="31"/>
      <c r="V184" s="391">
        <f t="shared" si="19"/>
        <v>0</v>
      </c>
      <c r="W184" s="392" t="str">
        <f t="shared" si="20"/>
        <v>-</v>
      </c>
      <c r="Y184" s="364"/>
    </row>
    <row r="185" s="5" customFormat="1" ht="50.1" customHeight="1" spans="2:25">
      <c r="B185" s="193"/>
      <c r="C185" s="193"/>
      <c r="D185" s="18"/>
      <c r="E185" s="198"/>
      <c r="F185" s="28" t="s">
        <v>18</v>
      </c>
      <c r="G185" s="28" t="s">
        <v>677</v>
      </c>
      <c r="H185" s="28" t="s">
        <v>752</v>
      </c>
      <c r="I185" s="210" t="s">
        <v>459</v>
      </c>
      <c r="J185" s="14" t="s">
        <v>753</v>
      </c>
      <c r="K185" s="14"/>
      <c r="L185" s="378"/>
      <c r="M185" s="14"/>
      <c r="N185" s="14"/>
      <c r="O185" s="379"/>
      <c r="P185" s="379"/>
      <c r="Q185" s="379"/>
      <c r="R185" s="379"/>
      <c r="S185" s="379"/>
      <c r="T185" s="393">
        <f t="shared" si="16"/>
        <v>0</v>
      </c>
      <c r="U185" s="33"/>
      <c r="V185" s="394">
        <f t="shared" si="19"/>
        <v>0</v>
      </c>
      <c r="W185" s="395" t="str">
        <f t="shared" si="20"/>
        <v>-</v>
      </c>
      <c r="Y185" s="364"/>
    </row>
    <row r="186" s="5" customFormat="1" ht="50.1" customHeight="1" spans="2:25">
      <c r="B186" s="193"/>
      <c r="C186" s="193"/>
      <c r="D186" s="9" t="s">
        <v>748</v>
      </c>
      <c r="E186" s="196"/>
      <c r="F186" s="16" t="s">
        <v>16</v>
      </c>
      <c r="G186" s="16" t="s">
        <v>659</v>
      </c>
      <c r="H186" s="182" t="s">
        <v>458</v>
      </c>
      <c r="I186" s="211" t="s">
        <v>459</v>
      </c>
      <c r="J186" s="16" t="s">
        <v>754</v>
      </c>
      <c r="K186" s="16"/>
      <c r="L186" s="380"/>
      <c r="M186" s="16"/>
      <c r="N186" s="16"/>
      <c r="O186" s="381"/>
      <c r="P186" s="381"/>
      <c r="Q186" s="381"/>
      <c r="R186" s="381"/>
      <c r="S186" s="381"/>
      <c r="T186" s="396">
        <f t="shared" si="16"/>
        <v>0</v>
      </c>
      <c r="U186" s="17"/>
      <c r="V186" s="397">
        <f t="shared" si="19"/>
        <v>0</v>
      </c>
      <c r="W186" s="398" t="str">
        <f t="shared" si="20"/>
        <v>-</v>
      </c>
      <c r="Y186" s="364"/>
    </row>
    <row r="187" s="5" customFormat="1" ht="50.1" customHeight="1" spans="2:25">
      <c r="B187" s="193"/>
      <c r="C187" s="193"/>
      <c r="D187" s="13" t="s">
        <v>477</v>
      </c>
      <c r="E187" s="197"/>
      <c r="F187" s="11" t="s">
        <v>17</v>
      </c>
      <c r="G187" s="11" t="s">
        <v>750</v>
      </c>
      <c r="H187" s="184" t="s">
        <v>462</v>
      </c>
      <c r="I187" s="209" t="s">
        <v>459</v>
      </c>
      <c r="J187" s="11" t="s">
        <v>755</v>
      </c>
      <c r="K187" s="11"/>
      <c r="L187" s="376"/>
      <c r="M187" s="11"/>
      <c r="N187" s="11"/>
      <c r="O187" s="377"/>
      <c r="P187" s="377"/>
      <c r="Q187" s="377"/>
      <c r="R187" s="377"/>
      <c r="S187" s="377"/>
      <c r="T187" s="391">
        <f t="shared" si="16"/>
        <v>0</v>
      </c>
      <c r="U187" s="31"/>
      <c r="V187" s="391">
        <f t="shared" si="19"/>
        <v>0</v>
      </c>
      <c r="W187" s="392" t="str">
        <f t="shared" si="20"/>
        <v>-</v>
      </c>
      <c r="Y187" s="364"/>
    </row>
    <row r="188" s="5" customFormat="1" ht="50.1" customHeight="1" spans="2:25">
      <c r="B188" s="193"/>
      <c r="C188" s="193"/>
      <c r="D188" s="18"/>
      <c r="E188" s="198"/>
      <c r="F188" s="14" t="s">
        <v>18</v>
      </c>
      <c r="G188" s="14" t="s">
        <v>677</v>
      </c>
      <c r="H188" s="14" t="s">
        <v>752</v>
      </c>
      <c r="I188" s="212" t="s">
        <v>459</v>
      </c>
      <c r="J188" s="14" t="s">
        <v>756</v>
      </c>
      <c r="K188" s="14"/>
      <c r="L188" s="378"/>
      <c r="M188" s="14"/>
      <c r="N188" s="14"/>
      <c r="O188" s="379"/>
      <c r="P188" s="379"/>
      <c r="Q188" s="379"/>
      <c r="R188" s="379"/>
      <c r="S188" s="379"/>
      <c r="T188" s="393">
        <f t="shared" si="16"/>
        <v>0</v>
      </c>
      <c r="U188" s="33"/>
      <c r="V188" s="394">
        <f t="shared" si="19"/>
        <v>0</v>
      </c>
      <c r="W188" s="395" t="str">
        <f t="shared" si="20"/>
        <v>-</v>
      </c>
      <c r="Y188" s="364"/>
    </row>
    <row r="189" s="5" customFormat="1" ht="50.1" customHeight="1" spans="2:25">
      <c r="B189" s="193"/>
      <c r="C189" s="193"/>
      <c r="D189" s="9" t="s">
        <v>748</v>
      </c>
      <c r="E189" s="196"/>
      <c r="F189" s="35" t="s">
        <v>16</v>
      </c>
      <c r="G189" s="35" t="s">
        <v>659</v>
      </c>
      <c r="H189" s="188" t="s">
        <v>458</v>
      </c>
      <c r="I189" s="208" t="s">
        <v>459</v>
      </c>
      <c r="J189" s="16" t="s">
        <v>757</v>
      </c>
      <c r="K189" s="16"/>
      <c r="L189" s="380"/>
      <c r="M189" s="16"/>
      <c r="N189" s="16"/>
      <c r="O189" s="381"/>
      <c r="P189" s="381"/>
      <c r="Q189" s="381"/>
      <c r="R189" s="381"/>
      <c r="S189" s="381"/>
      <c r="T189" s="396">
        <f t="shared" si="16"/>
        <v>0</v>
      </c>
      <c r="U189" s="17"/>
      <c r="V189" s="397">
        <f t="shared" si="19"/>
        <v>0</v>
      </c>
      <c r="W189" s="398" t="str">
        <f t="shared" si="20"/>
        <v>-</v>
      </c>
      <c r="Y189" s="364"/>
    </row>
    <row r="190" s="5" customFormat="1" ht="50.1" customHeight="1" spans="2:25">
      <c r="B190" s="193"/>
      <c r="C190" s="193"/>
      <c r="D190" s="13" t="s">
        <v>758</v>
      </c>
      <c r="E190" s="197"/>
      <c r="F190" s="11" t="s">
        <v>17</v>
      </c>
      <c r="G190" s="11" t="s">
        <v>750</v>
      </c>
      <c r="H190" s="184" t="s">
        <v>462</v>
      </c>
      <c r="I190" s="209" t="s">
        <v>459</v>
      </c>
      <c r="J190" s="11" t="s">
        <v>759</v>
      </c>
      <c r="K190" s="11"/>
      <c r="L190" s="376"/>
      <c r="M190" s="11"/>
      <c r="N190" s="11"/>
      <c r="O190" s="377"/>
      <c r="P190" s="377"/>
      <c r="Q190" s="377"/>
      <c r="R190" s="377"/>
      <c r="S190" s="377"/>
      <c r="T190" s="391">
        <f t="shared" si="16"/>
        <v>0</v>
      </c>
      <c r="U190" s="31"/>
      <c r="V190" s="391">
        <f t="shared" si="19"/>
        <v>0</v>
      </c>
      <c r="W190" s="392" t="str">
        <f t="shared" si="20"/>
        <v>-</v>
      </c>
      <c r="Y190" s="364"/>
    </row>
    <row r="191" s="5" customFormat="1" ht="50.1" customHeight="1" spans="2:25">
      <c r="B191" s="193"/>
      <c r="C191" s="193"/>
      <c r="D191" s="18"/>
      <c r="E191" s="198"/>
      <c r="F191" s="28" t="s">
        <v>18</v>
      </c>
      <c r="G191" s="28" t="s">
        <v>677</v>
      </c>
      <c r="H191" s="28" t="s">
        <v>752</v>
      </c>
      <c r="I191" s="210" t="s">
        <v>459</v>
      </c>
      <c r="J191" s="14" t="s">
        <v>760</v>
      </c>
      <c r="K191" s="14"/>
      <c r="L191" s="378"/>
      <c r="M191" s="14"/>
      <c r="N191" s="14"/>
      <c r="O191" s="379"/>
      <c r="P191" s="379"/>
      <c r="Q191" s="379"/>
      <c r="R191" s="379"/>
      <c r="S191" s="379"/>
      <c r="T191" s="393">
        <f t="shared" si="16"/>
        <v>0</v>
      </c>
      <c r="U191" s="33"/>
      <c r="V191" s="394">
        <f t="shared" si="19"/>
        <v>0</v>
      </c>
      <c r="W191" s="395" t="str">
        <f t="shared" si="20"/>
        <v>-</v>
      </c>
      <c r="Y191" s="364"/>
    </row>
    <row r="192" s="5" customFormat="1" ht="50.1" customHeight="1" spans="2:25">
      <c r="B192" s="193"/>
      <c r="C192" s="193"/>
      <c r="D192" s="9" t="s">
        <v>748</v>
      </c>
      <c r="E192" s="196"/>
      <c r="F192" s="16" t="s">
        <v>16</v>
      </c>
      <c r="G192" s="16" t="s">
        <v>659</v>
      </c>
      <c r="H192" s="182" t="s">
        <v>458</v>
      </c>
      <c r="I192" s="211" t="s">
        <v>459</v>
      </c>
      <c r="J192" s="16" t="s">
        <v>761</v>
      </c>
      <c r="K192" s="16"/>
      <c r="L192" s="380"/>
      <c r="M192" s="16"/>
      <c r="N192" s="16"/>
      <c r="O192" s="381"/>
      <c r="P192" s="381"/>
      <c r="Q192" s="381"/>
      <c r="R192" s="381"/>
      <c r="S192" s="381"/>
      <c r="T192" s="396">
        <f t="shared" si="16"/>
        <v>0</v>
      </c>
      <c r="U192" s="17"/>
      <c r="V192" s="397">
        <f t="shared" si="19"/>
        <v>0</v>
      </c>
      <c r="W192" s="398" t="str">
        <f t="shared" si="20"/>
        <v>-</v>
      </c>
      <c r="Y192" s="364"/>
    </row>
    <row r="193" s="5" customFormat="1" ht="50.1" customHeight="1" spans="2:25">
      <c r="B193" s="193"/>
      <c r="C193" s="193"/>
      <c r="D193" s="13" t="s">
        <v>762</v>
      </c>
      <c r="E193" s="197"/>
      <c r="F193" s="11" t="s">
        <v>17</v>
      </c>
      <c r="G193" s="11" t="s">
        <v>750</v>
      </c>
      <c r="H193" s="184" t="s">
        <v>462</v>
      </c>
      <c r="I193" s="209" t="s">
        <v>459</v>
      </c>
      <c r="J193" s="11" t="s">
        <v>763</v>
      </c>
      <c r="K193" s="11"/>
      <c r="L193" s="376"/>
      <c r="M193" s="11"/>
      <c r="N193" s="11"/>
      <c r="O193" s="377"/>
      <c r="P193" s="377"/>
      <c r="Q193" s="377"/>
      <c r="R193" s="377"/>
      <c r="S193" s="377"/>
      <c r="T193" s="391">
        <f t="shared" si="16"/>
        <v>0</v>
      </c>
      <c r="U193" s="31"/>
      <c r="V193" s="391">
        <f t="shared" si="19"/>
        <v>0</v>
      </c>
      <c r="W193" s="392" t="str">
        <f t="shared" si="20"/>
        <v>-</v>
      </c>
      <c r="Y193" s="364"/>
    </row>
    <row r="194" s="5" customFormat="1" ht="50.1" customHeight="1" spans="2:25">
      <c r="B194" s="193"/>
      <c r="C194" s="193"/>
      <c r="D194" s="18"/>
      <c r="E194" s="198"/>
      <c r="F194" s="28" t="s">
        <v>18</v>
      </c>
      <c r="G194" s="28" t="s">
        <v>677</v>
      </c>
      <c r="H194" s="28" t="s">
        <v>752</v>
      </c>
      <c r="I194" s="210" t="s">
        <v>459</v>
      </c>
      <c r="J194" s="14" t="s">
        <v>764</v>
      </c>
      <c r="K194" s="14"/>
      <c r="L194" s="378"/>
      <c r="M194" s="14"/>
      <c r="N194" s="14"/>
      <c r="O194" s="379"/>
      <c r="P194" s="379"/>
      <c r="Q194" s="379"/>
      <c r="R194" s="379"/>
      <c r="S194" s="379"/>
      <c r="T194" s="393">
        <f t="shared" si="16"/>
        <v>0</v>
      </c>
      <c r="U194" s="33"/>
      <c r="V194" s="394">
        <f t="shared" si="19"/>
        <v>0</v>
      </c>
      <c r="W194" s="395" t="str">
        <f t="shared" si="20"/>
        <v>-</v>
      </c>
      <c r="Y194" s="364"/>
    </row>
    <row r="195" s="5" customFormat="1" ht="50.1" customHeight="1" spans="2:25">
      <c r="B195" s="193"/>
      <c r="C195" s="193"/>
      <c r="D195" s="9" t="s">
        <v>748</v>
      </c>
      <c r="E195" s="196"/>
      <c r="F195" s="16" t="s">
        <v>16</v>
      </c>
      <c r="G195" s="16" t="s">
        <v>659</v>
      </c>
      <c r="H195" s="182" t="s">
        <v>458</v>
      </c>
      <c r="I195" s="211" t="s">
        <v>459</v>
      </c>
      <c r="J195" s="16" t="s">
        <v>765</v>
      </c>
      <c r="K195" s="16"/>
      <c r="L195" s="380"/>
      <c r="M195" s="16"/>
      <c r="N195" s="16"/>
      <c r="O195" s="381"/>
      <c r="P195" s="381"/>
      <c r="Q195" s="381"/>
      <c r="R195" s="381"/>
      <c r="S195" s="381"/>
      <c r="T195" s="396">
        <f t="shared" si="16"/>
        <v>0</v>
      </c>
      <c r="U195" s="17"/>
      <c r="V195" s="397">
        <f t="shared" si="19"/>
        <v>0</v>
      </c>
      <c r="W195" s="398" t="str">
        <f t="shared" si="20"/>
        <v>-</v>
      </c>
      <c r="Y195" s="364"/>
    </row>
    <row r="196" s="5" customFormat="1" ht="50.1" customHeight="1" spans="2:25">
      <c r="B196" s="193"/>
      <c r="C196" s="193"/>
      <c r="D196" s="13" t="s">
        <v>766</v>
      </c>
      <c r="E196" s="197"/>
      <c r="F196" s="11" t="s">
        <v>17</v>
      </c>
      <c r="G196" s="11" t="s">
        <v>750</v>
      </c>
      <c r="H196" s="184" t="s">
        <v>462</v>
      </c>
      <c r="I196" s="209" t="s">
        <v>459</v>
      </c>
      <c r="J196" s="11" t="s">
        <v>767</v>
      </c>
      <c r="K196" s="11"/>
      <c r="L196" s="376"/>
      <c r="M196" s="11"/>
      <c r="N196" s="11"/>
      <c r="O196" s="377"/>
      <c r="P196" s="377"/>
      <c r="Q196" s="377"/>
      <c r="R196" s="377"/>
      <c r="S196" s="377"/>
      <c r="T196" s="391">
        <f t="shared" ref="T196:T207" si="21">IF($A$1="补货",L196+M196+N196,L196)</f>
        <v>0</v>
      </c>
      <c r="U196" s="31"/>
      <c r="V196" s="391">
        <f t="shared" si="19"/>
        <v>0</v>
      </c>
      <c r="W196" s="392" t="str">
        <f t="shared" si="20"/>
        <v>-</v>
      </c>
      <c r="Y196" s="364"/>
    </row>
    <row r="197" s="5" customFormat="1" ht="50.1" customHeight="1" spans="2:25">
      <c r="B197" s="195"/>
      <c r="C197" s="195"/>
      <c r="D197" s="18"/>
      <c r="E197" s="198"/>
      <c r="F197" s="14" t="s">
        <v>18</v>
      </c>
      <c r="G197" s="14" t="s">
        <v>677</v>
      </c>
      <c r="H197" s="14" t="s">
        <v>752</v>
      </c>
      <c r="I197" s="212" t="s">
        <v>459</v>
      </c>
      <c r="J197" s="14" t="s">
        <v>768</v>
      </c>
      <c r="K197" s="14"/>
      <c r="L197" s="378"/>
      <c r="M197" s="14"/>
      <c r="N197" s="14"/>
      <c r="O197" s="379"/>
      <c r="P197" s="379"/>
      <c r="Q197" s="379"/>
      <c r="R197" s="379"/>
      <c r="S197" s="379"/>
      <c r="T197" s="393">
        <f t="shared" si="21"/>
        <v>0</v>
      </c>
      <c r="U197" s="33"/>
      <c r="V197" s="394">
        <f t="shared" si="19"/>
        <v>0</v>
      </c>
      <c r="W197" s="395" t="str">
        <f t="shared" si="20"/>
        <v>-</v>
      </c>
      <c r="Y197" s="364"/>
    </row>
    <row r="198" s="5" customFormat="1" ht="150" customHeight="1" spans="2:25">
      <c r="B198" s="220" t="s">
        <v>769</v>
      </c>
      <c r="C198" s="220" t="s">
        <v>455</v>
      </c>
      <c r="D198" s="221" t="s">
        <v>770</v>
      </c>
      <c r="E198" s="222"/>
      <c r="F198" s="361" t="s">
        <v>771</v>
      </c>
      <c r="G198" s="224" t="s">
        <v>772</v>
      </c>
      <c r="H198" s="224"/>
      <c r="I198" s="432" t="s">
        <v>773</v>
      </c>
      <c r="J198" s="224" t="s">
        <v>774</v>
      </c>
      <c r="K198" s="224"/>
      <c r="L198" s="433"/>
      <c r="M198" s="224"/>
      <c r="N198" s="224"/>
      <c r="O198" s="434"/>
      <c r="P198" s="434"/>
      <c r="Q198" s="434"/>
      <c r="R198" s="434"/>
      <c r="S198" s="435"/>
      <c r="T198" s="436">
        <f t="shared" si="21"/>
        <v>0</v>
      </c>
      <c r="U198" s="436"/>
      <c r="V198" s="224">
        <f t="shared" si="19"/>
        <v>0</v>
      </c>
      <c r="W198" s="437" t="str">
        <f t="shared" si="20"/>
        <v>-</v>
      </c>
      <c r="Y198" s="364"/>
    </row>
    <row r="199" s="5" customFormat="1" ht="150" customHeight="1" spans="2:25">
      <c r="B199" s="12"/>
      <c r="C199" s="203"/>
      <c r="D199" s="221" t="s">
        <v>775</v>
      </c>
      <c r="E199" s="222"/>
      <c r="F199" s="361" t="s">
        <v>771</v>
      </c>
      <c r="G199" s="224" t="s">
        <v>772</v>
      </c>
      <c r="H199" s="224"/>
      <c r="I199" s="432" t="s">
        <v>773</v>
      </c>
      <c r="J199" s="224" t="s">
        <v>776</v>
      </c>
      <c r="K199" s="224"/>
      <c r="L199" s="433"/>
      <c r="M199" s="224"/>
      <c r="N199" s="224"/>
      <c r="O199" s="434"/>
      <c r="P199" s="434"/>
      <c r="Q199" s="434"/>
      <c r="R199" s="434"/>
      <c r="S199" s="435"/>
      <c r="T199" s="436">
        <f t="shared" si="21"/>
        <v>0</v>
      </c>
      <c r="U199" s="436"/>
      <c r="V199" s="224">
        <f t="shared" si="19"/>
        <v>0</v>
      </c>
      <c r="W199" s="437" t="str">
        <f t="shared" si="20"/>
        <v>-</v>
      </c>
      <c r="Y199" s="364"/>
    </row>
    <row r="200" s="5" customFormat="1" ht="150" customHeight="1" spans="2:25">
      <c r="B200" s="225"/>
      <c r="C200" s="225"/>
      <c r="D200" s="221" t="s">
        <v>777</v>
      </c>
      <c r="E200" s="222"/>
      <c r="F200" s="361" t="s">
        <v>771</v>
      </c>
      <c r="G200" s="224" t="s">
        <v>778</v>
      </c>
      <c r="H200" s="224"/>
      <c r="I200" s="432" t="s">
        <v>773</v>
      </c>
      <c r="J200" s="224" t="s">
        <v>779</v>
      </c>
      <c r="K200" s="224"/>
      <c r="L200" s="433"/>
      <c r="M200" s="224"/>
      <c r="N200" s="224"/>
      <c r="O200" s="434"/>
      <c r="P200" s="434"/>
      <c r="Q200" s="434"/>
      <c r="R200" s="434"/>
      <c r="S200" s="435"/>
      <c r="T200" s="436">
        <f t="shared" si="21"/>
        <v>0</v>
      </c>
      <c r="U200" s="436"/>
      <c r="V200" s="224">
        <f t="shared" si="19"/>
        <v>0</v>
      </c>
      <c r="W200" s="437" t="str">
        <f t="shared" si="20"/>
        <v>-</v>
      </c>
      <c r="Y200" s="364"/>
    </row>
    <row r="201" ht="50.1" customHeight="1" spans="2:25">
      <c r="B201" s="8" t="s">
        <v>780</v>
      </c>
      <c r="C201" s="8" t="s">
        <v>455</v>
      </c>
      <c r="D201" s="9" t="s">
        <v>781</v>
      </c>
      <c r="E201"/>
      <c r="F201" s="16" t="s">
        <v>16</v>
      </c>
      <c r="G201" s="16" t="s">
        <v>659</v>
      </c>
      <c r="H201" s="182" t="s">
        <v>458</v>
      </c>
      <c r="I201" s="205" t="s">
        <v>459</v>
      </c>
      <c r="J201" s="16" t="s">
        <v>782</v>
      </c>
      <c r="K201" s="16"/>
      <c r="L201" s="380"/>
      <c r="M201" s="16"/>
      <c r="N201" s="16"/>
      <c r="O201" s="381"/>
      <c r="P201" s="381"/>
      <c r="Q201" s="381"/>
      <c r="R201" s="381"/>
      <c r="S201" s="381"/>
      <c r="T201" s="396">
        <f t="shared" si="21"/>
        <v>0</v>
      </c>
      <c r="U201" s="17"/>
      <c r="V201" s="397">
        <f t="shared" si="19"/>
        <v>0</v>
      </c>
      <c r="W201" s="398" t="str">
        <f t="shared" si="20"/>
        <v>-</v>
      </c>
      <c r="Y201" s="364"/>
    </row>
    <row r="202" ht="50.1" customHeight="1" spans="2:25">
      <c r="B202" s="12"/>
      <c r="C202" s="12"/>
      <c r="D202" s="13"/>
      <c r="E202" s="197"/>
      <c r="F202" s="11" t="s">
        <v>17</v>
      </c>
      <c r="G202" s="11" t="s">
        <v>783</v>
      </c>
      <c r="H202" s="184" t="s">
        <v>462</v>
      </c>
      <c r="I202" s="206" t="s">
        <v>459</v>
      </c>
      <c r="J202" s="11" t="s">
        <v>784</v>
      </c>
      <c r="K202" s="11"/>
      <c r="L202" s="376"/>
      <c r="M202" s="11"/>
      <c r="N202" s="11"/>
      <c r="O202" s="377"/>
      <c r="P202" s="377"/>
      <c r="Q202" s="377"/>
      <c r="R202" s="377"/>
      <c r="S202" s="377"/>
      <c r="T202" s="391">
        <f t="shared" si="21"/>
        <v>0</v>
      </c>
      <c r="U202" s="31"/>
      <c r="V202" s="391">
        <f t="shared" si="19"/>
        <v>0</v>
      </c>
      <c r="W202" s="392" t="str">
        <f t="shared" si="20"/>
        <v>-</v>
      </c>
      <c r="Y202" s="364"/>
    </row>
    <row r="203" ht="50.1" customHeight="1" spans="2:25">
      <c r="B203" s="12"/>
      <c r="C203" s="12"/>
      <c r="D203" s="13"/>
      <c r="E203" s="197"/>
      <c r="F203" s="11" t="s">
        <v>18</v>
      </c>
      <c r="G203" s="11" t="s">
        <v>785</v>
      </c>
      <c r="H203" s="184" t="s">
        <v>465</v>
      </c>
      <c r="I203" s="206" t="s">
        <v>459</v>
      </c>
      <c r="J203" s="11" t="s">
        <v>786</v>
      </c>
      <c r="K203" s="11"/>
      <c r="L203" s="376"/>
      <c r="M203" s="11"/>
      <c r="N203" s="11"/>
      <c r="O203" s="377"/>
      <c r="P203" s="377"/>
      <c r="Q203" s="377"/>
      <c r="R203" s="377"/>
      <c r="S203" s="377"/>
      <c r="T203" s="391">
        <f t="shared" si="21"/>
        <v>0</v>
      </c>
      <c r="U203" s="31"/>
      <c r="V203" s="391">
        <f t="shared" si="19"/>
        <v>0</v>
      </c>
      <c r="W203" s="392" t="str">
        <f t="shared" si="20"/>
        <v>-</v>
      </c>
      <c r="Y203" s="364"/>
    </row>
    <row r="204" ht="50.1" customHeight="1" spans="2:25">
      <c r="B204" s="20"/>
      <c r="C204" s="20"/>
      <c r="D204" s="18"/>
      <c r="E204" s="198"/>
      <c r="F204" s="14" t="s">
        <v>19</v>
      </c>
      <c r="G204" s="14" t="s">
        <v>787</v>
      </c>
      <c r="H204" s="186" t="s">
        <v>468</v>
      </c>
      <c r="I204" s="207" t="s">
        <v>459</v>
      </c>
      <c r="J204" s="14" t="s">
        <v>788</v>
      </c>
      <c r="K204" s="14"/>
      <c r="L204" s="378"/>
      <c r="M204" s="14"/>
      <c r="N204" s="14"/>
      <c r="O204" s="379"/>
      <c r="P204" s="379"/>
      <c r="Q204" s="379"/>
      <c r="R204" s="379"/>
      <c r="S204" s="379"/>
      <c r="T204" s="393">
        <f t="shared" si="21"/>
        <v>0</v>
      </c>
      <c r="U204" s="33"/>
      <c r="V204" s="394">
        <f t="shared" si="19"/>
        <v>0</v>
      </c>
      <c r="W204" s="395" t="str">
        <f t="shared" si="20"/>
        <v>-</v>
      </c>
      <c r="Y204" s="364"/>
    </row>
    <row r="205" s="5" customFormat="1" ht="150" customHeight="1" spans="2:25">
      <c r="B205" s="220" t="s">
        <v>789</v>
      </c>
      <c r="C205" s="220" t="s">
        <v>455</v>
      </c>
      <c r="D205" s="221" t="s">
        <v>790</v>
      </c>
      <c r="E205" s="222"/>
      <c r="F205" s="223" t="s">
        <v>771</v>
      </c>
      <c r="G205" s="224" t="s">
        <v>772</v>
      </c>
      <c r="H205" s="224" t="s">
        <v>179</v>
      </c>
      <c r="I205" s="224" t="s">
        <v>179</v>
      </c>
      <c r="J205" s="224" t="s">
        <v>791</v>
      </c>
      <c r="K205" s="224"/>
      <c r="L205" s="433"/>
      <c r="M205" s="224"/>
      <c r="N205" s="224"/>
      <c r="O205" s="434"/>
      <c r="P205" s="434"/>
      <c r="Q205" s="434"/>
      <c r="R205" s="434"/>
      <c r="S205" s="435"/>
      <c r="T205" s="436">
        <f t="shared" si="21"/>
        <v>0</v>
      </c>
      <c r="U205" s="436"/>
      <c r="V205" s="438">
        <f t="shared" si="19"/>
        <v>0</v>
      </c>
      <c r="W205" s="437" t="str">
        <f t="shared" si="20"/>
        <v>-</v>
      </c>
      <c r="Y205" s="364"/>
    </row>
    <row r="206" s="5" customFormat="1" ht="150" customHeight="1" spans="2:25">
      <c r="B206" s="12"/>
      <c r="C206" s="203"/>
      <c r="D206" s="221" t="s">
        <v>265</v>
      </c>
      <c r="E206" s="222"/>
      <c r="F206" s="223" t="s">
        <v>771</v>
      </c>
      <c r="G206" s="224" t="s">
        <v>772</v>
      </c>
      <c r="H206" s="224" t="s">
        <v>179</v>
      </c>
      <c r="I206" s="224" t="s">
        <v>179</v>
      </c>
      <c r="J206" s="224" t="s">
        <v>792</v>
      </c>
      <c r="K206" s="224"/>
      <c r="L206" s="433"/>
      <c r="M206" s="224"/>
      <c r="N206" s="224"/>
      <c r="O206" s="434"/>
      <c r="P206" s="434"/>
      <c r="Q206" s="434"/>
      <c r="R206" s="434"/>
      <c r="S206" s="435"/>
      <c r="T206" s="436">
        <f t="shared" si="21"/>
        <v>0</v>
      </c>
      <c r="U206" s="436"/>
      <c r="V206" s="438">
        <f t="shared" si="19"/>
        <v>0</v>
      </c>
      <c r="W206" s="437" t="str">
        <f t="shared" si="20"/>
        <v>-</v>
      </c>
      <c r="Y206" s="364"/>
    </row>
    <row r="207" s="5" customFormat="1" ht="150" customHeight="1" spans="2:25">
      <c r="B207" s="225"/>
      <c r="C207" s="225"/>
      <c r="D207" s="221" t="s">
        <v>793</v>
      </c>
      <c r="E207" s="222"/>
      <c r="F207" s="223" t="s">
        <v>771</v>
      </c>
      <c r="G207" s="224" t="s">
        <v>778</v>
      </c>
      <c r="H207" s="224" t="s">
        <v>179</v>
      </c>
      <c r="I207" s="224" t="s">
        <v>179</v>
      </c>
      <c r="J207" s="224" t="s">
        <v>794</v>
      </c>
      <c r="K207" s="224"/>
      <c r="L207" s="433"/>
      <c r="M207" s="224"/>
      <c r="N207" s="224"/>
      <c r="O207" s="434"/>
      <c r="P207" s="434"/>
      <c r="Q207" s="434"/>
      <c r="R207" s="434"/>
      <c r="S207" s="435"/>
      <c r="T207" s="436">
        <f t="shared" si="21"/>
        <v>0</v>
      </c>
      <c r="U207" s="436"/>
      <c r="V207" s="438">
        <f t="shared" si="19"/>
        <v>0</v>
      </c>
      <c r="W207" s="437" t="str">
        <f t="shared" si="20"/>
        <v>-</v>
      </c>
      <c r="Y207" s="36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8:T11">
    <cfRule type="expression" dxfId="4" priority="25">
      <formula>AND(T8&lt;&gt;"",T8/S8&lt;4)</formula>
    </cfRule>
    <cfRule type="expression" dxfId="5" priority="24">
      <formula>T8=0</formula>
    </cfRule>
  </conditionalFormatting>
  <conditionalFormatting sqref="T135:T146">
    <cfRule type="expression" dxfId="5" priority="98">
      <formula>T135=0</formula>
    </cfRule>
    <cfRule type="expression" dxfId="4" priority="99">
      <formula>AND(T135&lt;&gt;"",T135/S135&lt;4)</formula>
    </cfRule>
  </conditionalFormatting>
  <conditionalFormatting sqref="T147:T154">
    <cfRule type="expression" dxfId="5" priority="74">
      <formula>T147=0</formula>
    </cfRule>
    <cfRule type="expression" dxfId="4" priority="75">
      <formula>AND(T147&lt;&gt;"",T147/S147&lt;4)</formula>
    </cfRule>
  </conditionalFormatting>
  <conditionalFormatting sqref="T183:T197">
    <cfRule type="expression" dxfId="5" priority="50">
      <formula>T183=0</formula>
    </cfRule>
    <cfRule type="expression" dxfId="4" priority="51">
      <formula>AND(T183&lt;&gt;"",T183/S183&lt;4)</formula>
    </cfRule>
  </conditionalFormatting>
  <conditionalFormatting sqref="T201:T204">
    <cfRule type="expression" dxfId="5" priority="38">
      <formula>T201=0</formula>
    </cfRule>
    <cfRule type="expression" dxfId="4" priority="39">
      <formula>AND(T201&lt;&gt;"",T201/S201&lt;4)</formula>
    </cfRule>
  </conditionalFormatting>
  <conditionalFormatting sqref="T205:T207">
    <cfRule type="expression" dxfId="4" priority="11">
      <formula>AND(T205&lt;&gt;"",T205/S205&lt;4)</formula>
    </cfRule>
    <cfRule type="expression" dxfId="5" priority="10">
      <formula>T205=0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8:V11">
    <cfRule type="expression" dxfId="4" priority="23">
      <formula>AND(V8&lt;&gt;"",V8/S8&lt;4)</formula>
    </cfRule>
    <cfRule type="expression" dxfId="5" priority="22">
      <formula>V8=0</formula>
    </cfRule>
  </conditionalFormatting>
  <conditionalFormatting sqref="V135:V146">
    <cfRule type="expression" dxfId="5" priority="96">
      <formula>V135=0</formula>
    </cfRule>
    <cfRule type="expression" dxfId="4" priority="97">
      <formula>AND(V135&lt;&gt;"",V135/S135&lt;4)</formula>
    </cfRule>
  </conditionalFormatting>
  <conditionalFormatting sqref="V147:V154">
    <cfRule type="expression" dxfId="5" priority="72">
      <formula>V147=0</formula>
    </cfRule>
    <cfRule type="expression" dxfId="4" priority="73">
      <formula>AND(V147&lt;&gt;"",V147/S147&lt;4)</formula>
    </cfRule>
  </conditionalFormatting>
  <conditionalFormatting sqref="V183:V197">
    <cfRule type="expression" dxfId="5" priority="48">
      <formula>V183=0</formula>
    </cfRule>
    <cfRule type="expression" dxfId="4" priority="49">
      <formula>AND(V183&lt;&gt;"",V183/S183&lt;4)</formula>
    </cfRule>
  </conditionalFormatting>
  <conditionalFormatting sqref="V201:V204">
    <cfRule type="expression" dxfId="5" priority="36">
      <formula>V201=0</formula>
    </cfRule>
    <cfRule type="expression" dxfId="4" priority="37">
      <formula>AND(V201&lt;&gt;"",V201/S201&lt;4)</formula>
    </cfRule>
  </conditionalFormatting>
  <conditionalFormatting sqref="V205:V207">
    <cfRule type="expression" dxfId="4" priority="9">
      <formula>AND(V205&lt;&gt;"",V205/S205&lt;4)</formula>
    </cfRule>
    <cfRule type="expression" dxfId="5" priority="8">
      <formula>V205=0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T4:T7 T12:T134">
    <cfRule type="expression" dxfId="5" priority="110">
      <formula>T4=0</formula>
    </cfRule>
    <cfRule type="expression" dxfId="4" priority="111">
      <formula>AND(T4&lt;&gt;"",T4/S4&lt;4)</formula>
    </cfRule>
  </conditionalFormatting>
  <conditionalFormatting sqref="V4:V7 V12:V134">
    <cfRule type="expression" dxfId="5" priority="108">
      <formula>V4=0</formula>
    </cfRule>
    <cfRule type="expression" dxfId="4" priority="109">
      <formula>AND(V4&lt;&gt;"",V4/S4&lt;4)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T155:T182 T198:T200">
    <cfRule type="expression" dxfId="5" priority="62">
      <formula>T155=0</formula>
    </cfRule>
    <cfRule type="expression" dxfId="4" priority="63">
      <formula>AND(T155&lt;&gt;"",T155/S155&lt;4)</formula>
    </cfRule>
  </conditionalFormatting>
  <conditionalFormatting sqref="V155:V182 V198:V200">
    <cfRule type="expression" dxfId="5" priority="60">
      <formula>V155=0</formula>
    </cfRule>
    <cfRule type="expression" dxfId="4" priority="61">
      <formula>AND(V155&lt;&gt;"",V155/S155&lt;4)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2021-12-18T13:15:40Z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